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2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yaneckert/Documents/GitHub/Stephanocoenia_FKNMS_PopGen/lab/ITS2/"/>
    </mc:Choice>
  </mc:AlternateContent>
  <xr:revisionPtr revIDLastSave="0" documentId="13_ncr:1_{46402B7D-F708-E441-A543-7A8D03B1240F}" xr6:coauthVersionLast="46" xr6:coauthVersionMax="46" xr10:uidLastSave="{00000000-0000-0000-0000-000000000000}"/>
  <bookViews>
    <workbookView xWindow="1100" yWindow="500" windowWidth="29740" windowHeight="19700" xr2:uid="{98C28B52-02DC-C348-8CA4-76EA147CC573}"/>
  </bookViews>
  <sheets>
    <sheet name="Samples" sheetId="17" r:id="rId1"/>
    <sheet name="Quantification" sheetId="13" r:id="rId2"/>
    <sheet name="Re-extractions" sheetId="40" r:id="rId3"/>
    <sheet name="Primers_PCR" sheetId="42" r:id="rId4"/>
    <sheet name="ITS2_PCR_Tests" sheetId="38" r:id="rId5"/>
    <sheet name="ITS2_qPCR_check" sheetId="44" r:id="rId6"/>
    <sheet name="Dilutions" sheetId="41" r:id="rId7"/>
    <sheet name="Dilution_Plate_1" sheetId="14" r:id="rId8"/>
    <sheet name="Dilution_Plate_2" sheetId="15" r:id="rId9"/>
    <sheet name="Dilution_Plate_3" sheetId="16" r:id="rId10"/>
    <sheet name="ITS2_Amplification_Plate1" sheetId="45" r:id="rId11"/>
    <sheet name="ITS2_Amplification_Plate2" sheetId="47" r:id="rId12"/>
    <sheet name="ITS2_Amplification_Plate3" sheetId="48" r:id="rId13"/>
    <sheet name="ITS2_Amplification_Plate4" sheetId="54" r:id="rId14"/>
    <sheet name="PCR_Product_Quantification" sheetId="49" r:id="rId15"/>
    <sheet name="PCR_Product_Dilution_Plate2" sheetId="51" r:id="rId16"/>
    <sheet name="PCR_Product_Dilution_Plate3" sheetId="55" r:id="rId17"/>
    <sheet name="PCR_Product_Dilution_Plate4" sheetId="52" r:id="rId18"/>
    <sheet name="Plate_Layouts" sheetId="56" r:id="rId1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20" i="51" l="1"/>
  <c r="M21" i="51"/>
  <c r="L17" i="51"/>
  <c r="L20" i="51"/>
  <c r="L21" i="51"/>
  <c r="K20" i="51"/>
  <c r="K21" i="51"/>
  <c r="J20" i="51"/>
  <c r="J21" i="51"/>
  <c r="I20" i="51"/>
  <c r="I21" i="51"/>
  <c r="F15" i="51"/>
  <c r="G15" i="51"/>
  <c r="H15" i="51"/>
  <c r="I15" i="51"/>
  <c r="J15" i="51"/>
  <c r="K15" i="51"/>
  <c r="L15" i="51"/>
  <c r="M15" i="51"/>
  <c r="F16" i="51"/>
  <c r="G16" i="51"/>
  <c r="H16" i="51"/>
  <c r="I16" i="51"/>
  <c r="J16" i="51"/>
  <c r="K16" i="51"/>
  <c r="L16" i="51"/>
  <c r="M16" i="51"/>
  <c r="F17" i="51"/>
  <c r="G17" i="51"/>
  <c r="H17" i="51"/>
  <c r="I17" i="51"/>
  <c r="J17" i="51"/>
  <c r="K17" i="51"/>
  <c r="M17" i="51"/>
  <c r="F18" i="51"/>
  <c r="G18" i="51"/>
  <c r="H18" i="51"/>
  <c r="I18" i="51"/>
  <c r="J18" i="51"/>
  <c r="K18" i="51"/>
  <c r="L18" i="51"/>
  <c r="M18" i="51"/>
  <c r="F19" i="51"/>
  <c r="G19" i="51"/>
  <c r="H19" i="51"/>
  <c r="I19" i="51"/>
  <c r="J19" i="51"/>
  <c r="K19" i="51"/>
  <c r="L19" i="51"/>
  <c r="M19" i="51"/>
  <c r="F20" i="51"/>
  <c r="G20" i="51"/>
  <c r="H20" i="51"/>
  <c r="F21" i="51"/>
  <c r="G21" i="51"/>
  <c r="H21" i="51"/>
  <c r="E19" i="51"/>
  <c r="E20" i="51"/>
  <c r="E21" i="51"/>
  <c r="E18" i="51"/>
  <c r="M14" i="51"/>
  <c r="G14" i="51"/>
  <c r="H14" i="51"/>
  <c r="I14" i="51"/>
  <c r="J14" i="51"/>
  <c r="K14" i="51"/>
  <c r="L14" i="51"/>
  <c r="F14" i="51"/>
  <c r="I16" i="55"/>
  <c r="J16" i="55"/>
  <c r="K16" i="55"/>
  <c r="L17" i="55"/>
  <c r="M17" i="55"/>
  <c r="I18" i="55"/>
  <c r="J19" i="55"/>
  <c r="K19" i="55"/>
  <c r="L19" i="55"/>
  <c r="J21" i="55"/>
  <c r="J14" i="55"/>
  <c r="I14" i="55"/>
  <c r="B15" i="55"/>
  <c r="C15" i="55"/>
  <c r="D15" i="55"/>
  <c r="E15" i="55"/>
  <c r="F15" i="55"/>
  <c r="G15" i="55"/>
  <c r="H15" i="55"/>
  <c r="I15" i="55"/>
  <c r="J15" i="55"/>
  <c r="K15" i="55"/>
  <c r="L15" i="55"/>
  <c r="M15" i="55"/>
  <c r="B16" i="55"/>
  <c r="C16" i="55"/>
  <c r="D16" i="55"/>
  <c r="E16" i="55"/>
  <c r="F16" i="55"/>
  <c r="G16" i="55"/>
  <c r="H16" i="55"/>
  <c r="L16" i="55"/>
  <c r="M16" i="55"/>
  <c r="B17" i="55"/>
  <c r="C17" i="55"/>
  <c r="D17" i="55"/>
  <c r="E17" i="55"/>
  <c r="F17" i="55"/>
  <c r="G17" i="55"/>
  <c r="H17" i="55"/>
  <c r="I17" i="55"/>
  <c r="J17" i="55"/>
  <c r="K17" i="55"/>
  <c r="B18" i="55"/>
  <c r="C18" i="55"/>
  <c r="D18" i="55"/>
  <c r="E18" i="55"/>
  <c r="F18" i="55"/>
  <c r="G18" i="55"/>
  <c r="H18" i="55"/>
  <c r="J18" i="55"/>
  <c r="K18" i="55"/>
  <c r="L18" i="55"/>
  <c r="M18" i="55"/>
  <c r="B19" i="55"/>
  <c r="C19" i="55"/>
  <c r="D19" i="55"/>
  <c r="E19" i="55"/>
  <c r="F19" i="55"/>
  <c r="G19" i="55"/>
  <c r="H19" i="55"/>
  <c r="I19" i="55"/>
  <c r="M19" i="55"/>
  <c r="B20" i="55"/>
  <c r="C20" i="55"/>
  <c r="D20" i="55"/>
  <c r="E20" i="55"/>
  <c r="F20" i="55"/>
  <c r="G20" i="55"/>
  <c r="H20" i="55"/>
  <c r="I20" i="55"/>
  <c r="J20" i="55"/>
  <c r="K20" i="55"/>
  <c r="L20" i="55"/>
  <c r="M20" i="55"/>
  <c r="B21" i="55"/>
  <c r="C21" i="55"/>
  <c r="D21" i="55"/>
  <c r="E21" i="55"/>
  <c r="F21" i="55"/>
  <c r="G21" i="55"/>
  <c r="H21" i="55"/>
  <c r="I21" i="55"/>
  <c r="K21" i="55"/>
  <c r="L21" i="55"/>
  <c r="M21" i="55"/>
  <c r="C14" i="55"/>
  <c r="D14" i="55"/>
  <c r="E14" i="55"/>
  <c r="F14" i="55"/>
  <c r="G14" i="55"/>
  <c r="H14" i="55"/>
  <c r="K14" i="55"/>
  <c r="L14" i="55"/>
  <c r="M14" i="55"/>
  <c r="B14" i="55"/>
  <c r="C21" i="52"/>
  <c r="D21" i="52"/>
  <c r="E21" i="52"/>
  <c r="F21" i="52"/>
  <c r="G21" i="52"/>
  <c r="C15" i="52"/>
  <c r="D15" i="52"/>
  <c r="E15" i="52"/>
  <c r="F15" i="52"/>
  <c r="G15" i="52"/>
  <c r="H15" i="52"/>
  <c r="C16" i="52"/>
  <c r="D16" i="52"/>
  <c r="E16" i="52"/>
  <c r="F16" i="52"/>
  <c r="G16" i="52"/>
  <c r="H16" i="52"/>
  <c r="C17" i="52"/>
  <c r="D17" i="52"/>
  <c r="E17" i="52"/>
  <c r="F17" i="52"/>
  <c r="G17" i="52"/>
  <c r="H17" i="52"/>
  <c r="C18" i="52"/>
  <c r="D18" i="52"/>
  <c r="E18" i="52"/>
  <c r="F18" i="52"/>
  <c r="G18" i="52"/>
  <c r="H18" i="52"/>
  <c r="C19" i="52"/>
  <c r="D19" i="52"/>
  <c r="E19" i="52"/>
  <c r="F19" i="52"/>
  <c r="G19" i="52"/>
  <c r="H19" i="52"/>
  <c r="C20" i="52"/>
  <c r="D20" i="52"/>
  <c r="E20" i="52"/>
  <c r="F20" i="52"/>
  <c r="G20" i="52"/>
  <c r="H20" i="52"/>
  <c r="C14" i="52"/>
  <c r="D14" i="52"/>
  <c r="E14" i="52"/>
  <c r="F14" i="52"/>
  <c r="G14" i="52"/>
  <c r="H14" i="52"/>
  <c r="B15" i="52"/>
  <c r="B16" i="52"/>
  <c r="B17" i="52"/>
  <c r="B18" i="52"/>
  <c r="B19" i="52"/>
  <c r="B20" i="52"/>
  <c r="B21" i="52"/>
  <c r="B14" i="52"/>
  <c r="E173" i="49"/>
  <c r="F173" i="49" s="1"/>
  <c r="E271" i="49"/>
  <c r="F271" i="49" s="1"/>
  <c r="E175" i="49"/>
  <c r="F175" i="49" s="1"/>
  <c r="E177" i="49"/>
  <c r="F177" i="49" s="1"/>
  <c r="E187" i="49"/>
  <c r="F187" i="49" s="1"/>
  <c r="E165" i="49"/>
  <c r="F165" i="49" s="1"/>
  <c r="E162" i="49"/>
  <c r="F162" i="49" s="1"/>
  <c r="E264" i="49"/>
  <c r="F264" i="49" s="1"/>
  <c r="E129" i="49"/>
  <c r="F129" i="49" s="1"/>
  <c r="E259" i="49"/>
  <c r="F259" i="49" s="1"/>
  <c r="E116" i="49"/>
  <c r="F116" i="49" s="1"/>
  <c r="E115" i="49"/>
  <c r="F115" i="49" s="1"/>
  <c r="E105" i="49"/>
  <c r="F105" i="49" s="1"/>
  <c r="E82" i="49"/>
  <c r="F82" i="49" s="1"/>
  <c r="E77" i="49"/>
  <c r="F77" i="49" s="1"/>
  <c r="E73" i="49"/>
  <c r="F73" i="49" s="1"/>
  <c r="E68" i="49"/>
  <c r="F68" i="49" s="1"/>
  <c r="E242" i="49"/>
  <c r="F242" i="49" s="1"/>
  <c r="E57" i="49"/>
  <c r="F57" i="49" s="1"/>
  <c r="E54" i="49"/>
  <c r="F54" i="49" s="1"/>
  <c r="E45" i="49"/>
  <c r="F45" i="49" s="1"/>
  <c r="E20" i="49"/>
  <c r="F20" i="49" s="1"/>
  <c r="E17" i="49"/>
  <c r="F17" i="49" s="1"/>
  <c r="E16" i="49"/>
  <c r="F16" i="49" s="1"/>
  <c r="E14" i="49"/>
  <c r="F14" i="49" s="1"/>
  <c r="E13" i="49"/>
  <c r="F13" i="49" s="1"/>
  <c r="E222" i="49"/>
  <c r="F222" i="49" s="1"/>
  <c r="X2" i="54" l="1"/>
  <c r="Q8" i="54" s="1"/>
  <c r="P10" i="54"/>
  <c r="E224" i="49"/>
  <c r="F224" i="49" s="1"/>
  <c r="E226" i="49"/>
  <c r="F226" i="49" s="1"/>
  <c r="E228" i="49"/>
  <c r="F228" i="49" s="1"/>
  <c r="E230" i="49"/>
  <c r="F230" i="49" s="1"/>
  <c r="E19" i="49"/>
  <c r="F19" i="49" s="1"/>
  <c r="E233" i="49"/>
  <c r="F233" i="49" s="1"/>
  <c r="E22" i="49"/>
  <c r="F22" i="49" s="1"/>
  <c r="E236" i="49"/>
  <c r="F236" i="49" s="1"/>
  <c r="E238" i="49"/>
  <c r="F238" i="49" s="1"/>
  <c r="E240" i="49"/>
  <c r="F240" i="49" s="1"/>
  <c r="E67" i="49"/>
  <c r="F67" i="49" s="1"/>
  <c r="E244" i="49"/>
  <c r="F244" i="49" s="1"/>
  <c r="E246" i="49"/>
  <c r="F246" i="49" s="1"/>
  <c r="E75" i="49"/>
  <c r="F75" i="49" s="1"/>
  <c r="E249" i="49"/>
  <c r="F249" i="49" s="1"/>
  <c r="E251" i="49"/>
  <c r="F251" i="49" s="1"/>
  <c r="E253" i="49"/>
  <c r="F253" i="49" s="1"/>
  <c r="E255" i="49"/>
  <c r="F255" i="49" s="1"/>
  <c r="E257" i="49"/>
  <c r="F257" i="49" s="1"/>
  <c r="E258" i="49"/>
  <c r="F258" i="49" s="1"/>
  <c r="E261" i="49"/>
  <c r="F261" i="49" s="1"/>
  <c r="E263" i="49"/>
  <c r="F263" i="49" s="1"/>
  <c r="E266" i="49"/>
  <c r="F266" i="49" s="1"/>
  <c r="E163" i="49"/>
  <c r="F163" i="49" s="1"/>
  <c r="E269" i="49"/>
  <c r="F269" i="49" s="1"/>
  <c r="E221" i="49"/>
  <c r="F221" i="49" s="1"/>
  <c r="E83" i="49"/>
  <c r="F83" i="49" s="1"/>
  <c r="E250" i="49"/>
  <c r="F250" i="49" s="1"/>
  <c r="E84" i="49"/>
  <c r="F84" i="49" s="1"/>
  <c r="E85" i="49"/>
  <c r="F85" i="49" s="1"/>
  <c r="E86" i="49"/>
  <c r="F86" i="49" s="1"/>
  <c r="E87" i="49"/>
  <c r="F87" i="49" s="1"/>
  <c r="E88" i="49"/>
  <c r="F88" i="49" s="1"/>
  <c r="E89" i="49"/>
  <c r="F89" i="49" s="1"/>
  <c r="E90" i="49"/>
  <c r="F90" i="49" s="1"/>
  <c r="E91" i="49"/>
  <c r="F91" i="49" s="1"/>
  <c r="E92" i="49"/>
  <c r="F92" i="49" s="1"/>
  <c r="E93" i="49"/>
  <c r="F93" i="49" s="1"/>
  <c r="E94" i="49"/>
  <c r="F94" i="49" s="1"/>
  <c r="E95" i="49"/>
  <c r="F95" i="49" s="1"/>
  <c r="E96" i="49"/>
  <c r="F96" i="49" s="1"/>
  <c r="E97" i="49"/>
  <c r="F97" i="49" s="1"/>
  <c r="E98" i="49"/>
  <c r="F98" i="49" s="1"/>
  <c r="E99" i="49"/>
  <c r="F99" i="49" s="1"/>
  <c r="E100" i="49"/>
  <c r="F100" i="49" s="1"/>
  <c r="E101" i="49"/>
  <c r="F101" i="49" s="1"/>
  <c r="E102" i="49"/>
  <c r="F102" i="49" s="1"/>
  <c r="E103" i="49"/>
  <c r="F103" i="49" s="1"/>
  <c r="E104" i="49"/>
  <c r="F104" i="49" s="1"/>
  <c r="E252" i="49"/>
  <c r="F252" i="49" s="1"/>
  <c r="E106" i="49"/>
  <c r="F106" i="49" s="1"/>
  <c r="E107" i="49"/>
  <c r="F107" i="49" s="1"/>
  <c r="E108" i="49"/>
  <c r="F108" i="49" s="1"/>
  <c r="E109" i="49"/>
  <c r="F109" i="49" s="1"/>
  <c r="E110" i="49"/>
  <c r="F110" i="49" s="1"/>
  <c r="E111" i="49"/>
  <c r="F111" i="49" s="1"/>
  <c r="E112" i="49"/>
  <c r="F112" i="49" s="1"/>
  <c r="E113" i="49"/>
  <c r="F113" i="49" s="1"/>
  <c r="E114" i="49"/>
  <c r="F114" i="49" s="1"/>
  <c r="E254" i="49"/>
  <c r="F254" i="49" s="1"/>
  <c r="E256" i="49"/>
  <c r="F256" i="49" s="1"/>
  <c r="E117" i="49"/>
  <c r="F117" i="49" s="1"/>
  <c r="E118" i="49"/>
  <c r="F118" i="49" s="1"/>
  <c r="E119" i="49"/>
  <c r="F119" i="49" s="1"/>
  <c r="E120" i="49"/>
  <c r="F120" i="49" s="1"/>
  <c r="E121" i="49"/>
  <c r="F121" i="49" s="1"/>
  <c r="E122" i="49"/>
  <c r="F122" i="49" s="1"/>
  <c r="E123" i="49"/>
  <c r="F123" i="49" s="1"/>
  <c r="E124" i="49"/>
  <c r="F124" i="49" s="1"/>
  <c r="E125" i="49"/>
  <c r="F125" i="49" s="1"/>
  <c r="E126" i="49"/>
  <c r="F126" i="49" s="1"/>
  <c r="E127" i="49"/>
  <c r="F127" i="49" s="1"/>
  <c r="E128" i="49"/>
  <c r="F128" i="49" s="1"/>
  <c r="E260" i="49"/>
  <c r="F260" i="49" s="1"/>
  <c r="E130" i="49"/>
  <c r="F130" i="49" s="1"/>
  <c r="E131" i="49"/>
  <c r="F131" i="49" s="1"/>
  <c r="E262" i="49"/>
  <c r="F262" i="49" s="1"/>
  <c r="E132" i="49"/>
  <c r="F132" i="49" s="1"/>
  <c r="E133" i="49"/>
  <c r="F133" i="49" s="1"/>
  <c r="E134" i="49"/>
  <c r="F134" i="49" s="1"/>
  <c r="E135" i="49"/>
  <c r="F135" i="49" s="1"/>
  <c r="E136" i="49"/>
  <c r="F136" i="49" s="1"/>
  <c r="E137" i="49"/>
  <c r="F137" i="49" s="1"/>
  <c r="E138" i="49"/>
  <c r="F138" i="49" s="1"/>
  <c r="E139" i="49"/>
  <c r="F139" i="49" s="1"/>
  <c r="E140" i="49"/>
  <c r="F140" i="49" s="1"/>
  <c r="E141" i="49"/>
  <c r="F141" i="49" s="1"/>
  <c r="E142" i="49"/>
  <c r="F142" i="49" s="1"/>
  <c r="E143" i="49"/>
  <c r="F143" i="49" s="1"/>
  <c r="E144" i="49"/>
  <c r="F144" i="49" s="1"/>
  <c r="E145" i="49"/>
  <c r="F145" i="49" s="1"/>
  <c r="E146" i="49"/>
  <c r="F146" i="49" s="1"/>
  <c r="E147" i="49"/>
  <c r="F147" i="49" s="1"/>
  <c r="E148" i="49"/>
  <c r="F148" i="49" s="1"/>
  <c r="E149" i="49"/>
  <c r="F149" i="49" s="1"/>
  <c r="E150" i="49"/>
  <c r="F150" i="49" s="1"/>
  <c r="E151" i="49"/>
  <c r="F151" i="49" s="1"/>
  <c r="E152" i="49"/>
  <c r="F152" i="49" s="1"/>
  <c r="E153" i="49"/>
  <c r="F153" i="49" s="1"/>
  <c r="E154" i="49"/>
  <c r="F154" i="49" s="1"/>
  <c r="E155" i="49"/>
  <c r="F155" i="49" s="1"/>
  <c r="E156" i="49"/>
  <c r="F156" i="49" s="1"/>
  <c r="E157" i="49"/>
  <c r="F157" i="49" s="1"/>
  <c r="E158" i="49"/>
  <c r="F158" i="49" s="1"/>
  <c r="E159" i="49"/>
  <c r="F159" i="49" s="1"/>
  <c r="E160" i="49"/>
  <c r="F160" i="49" s="1"/>
  <c r="E161" i="49"/>
  <c r="F161" i="49" s="1"/>
  <c r="E265" i="49"/>
  <c r="F265" i="49" s="1"/>
  <c r="E267" i="49"/>
  <c r="F267" i="49" s="1"/>
  <c r="E164" i="49"/>
  <c r="F164" i="49" s="1"/>
  <c r="E268" i="49"/>
  <c r="F268" i="49" s="1"/>
  <c r="E166" i="49"/>
  <c r="F166" i="49" s="1"/>
  <c r="E167" i="49"/>
  <c r="F167" i="49" s="1"/>
  <c r="E168" i="49"/>
  <c r="F168" i="49" s="1"/>
  <c r="E169" i="49"/>
  <c r="F169" i="49" s="1"/>
  <c r="E170" i="49"/>
  <c r="F170" i="49" s="1"/>
  <c r="E171" i="49"/>
  <c r="F171" i="49" s="1"/>
  <c r="E172" i="49"/>
  <c r="F172" i="49" s="1"/>
  <c r="E270" i="49"/>
  <c r="F270" i="49" s="1"/>
  <c r="E174" i="49"/>
  <c r="F174" i="49" s="1"/>
  <c r="E272" i="49"/>
  <c r="F272" i="49" s="1"/>
  <c r="E176" i="49"/>
  <c r="F176" i="49" s="1"/>
  <c r="E273" i="49"/>
  <c r="F273" i="49" s="1"/>
  <c r="E178" i="49"/>
  <c r="F178" i="49" s="1"/>
  <c r="E179" i="49"/>
  <c r="F179" i="49" s="1"/>
  <c r="E180" i="49"/>
  <c r="F180" i="49" s="1"/>
  <c r="E181" i="49"/>
  <c r="F181" i="49" s="1"/>
  <c r="E182" i="49"/>
  <c r="F182" i="49" s="1"/>
  <c r="E183" i="49"/>
  <c r="F183" i="49" s="1"/>
  <c r="E184" i="49"/>
  <c r="F184" i="49" s="1"/>
  <c r="E185" i="49"/>
  <c r="F185" i="49" s="1"/>
  <c r="E186" i="49"/>
  <c r="F186" i="49" s="1"/>
  <c r="E274" i="49"/>
  <c r="F274" i="49" s="1"/>
  <c r="E188" i="49"/>
  <c r="F188" i="49" s="1"/>
  <c r="E189" i="49"/>
  <c r="F189" i="49" s="1"/>
  <c r="E190" i="49"/>
  <c r="F190" i="49" s="1"/>
  <c r="E191" i="49"/>
  <c r="F191" i="49" s="1"/>
  <c r="E192" i="49"/>
  <c r="F192" i="49" s="1"/>
  <c r="E193" i="49"/>
  <c r="F193" i="49" s="1"/>
  <c r="E194" i="49"/>
  <c r="F194" i="49" s="1"/>
  <c r="E195" i="49"/>
  <c r="F195" i="49" s="1"/>
  <c r="E196" i="49"/>
  <c r="F196" i="49" s="1"/>
  <c r="E197" i="49"/>
  <c r="F197" i="49" s="1"/>
  <c r="E198" i="49"/>
  <c r="F198" i="49" s="1"/>
  <c r="E199" i="49"/>
  <c r="F199" i="49" s="1"/>
  <c r="E200" i="49"/>
  <c r="F200" i="49" s="1"/>
  <c r="E201" i="49"/>
  <c r="F201" i="49" s="1"/>
  <c r="E202" i="49"/>
  <c r="F202" i="49" s="1"/>
  <c r="E203" i="49"/>
  <c r="F203" i="49" s="1"/>
  <c r="E204" i="49"/>
  <c r="F204" i="49" s="1"/>
  <c r="E205" i="49"/>
  <c r="F205" i="49" s="1"/>
  <c r="E206" i="49"/>
  <c r="F206" i="49" s="1"/>
  <c r="E207" i="49"/>
  <c r="F207" i="49" s="1"/>
  <c r="E208" i="49"/>
  <c r="F208" i="49" s="1"/>
  <c r="E209" i="49"/>
  <c r="F209" i="49" s="1"/>
  <c r="E210" i="49"/>
  <c r="F210" i="49" s="1"/>
  <c r="E211" i="49"/>
  <c r="F211" i="49" s="1"/>
  <c r="E212" i="49"/>
  <c r="F212" i="49" s="1"/>
  <c r="E213" i="49"/>
  <c r="F213" i="49" s="1"/>
  <c r="E214" i="49"/>
  <c r="F214" i="49" s="1"/>
  <c r="E215" i="49"/>
  <c r="F215" i="49" s="1"/>
  <c r="E216" i="49"/>
  <c r="F216" i="49" s="1"/>
  <c r="E217" i="49"/>
  <c r="F217" i="49" s="1"/>
  <c r="E218" i="49"/>
  <c r="F218" i="49" s="1"/>
  <c r="E219" i="49"/>
  <c r="F219" i="49" s="1"/>
  <c r="E220" i="49"/>
  <c r="F220" i="49" s="1"/>
  <c r="E4" i="49"/>
  <c r="F4" i="49" s="1"/>
  <c r="E5" i="49"/>
  <c r="F5" i="49" s="1"/>
  <c r="E6" i="49"/>
  <c r="F6" i="49" s="1"/>
  <c r="E7" i="49"/>
  <c r="F7" i="49" s="1"/>
  <c r="E8" i="49"/>
  <c r="F8" i="49" s="1"/>
  <c r="E9" i="49"/>
  <c r="F9" i="49" s="1"/>
  <c r="E10" i="49"/>
  <c r="F10" i="49" s="1"/>
  <c r="E11" i="49"/>
  <c r="F11" i="49" s="1"/>
  <c r="E12" i="49"/>
  <c r="F12" i="49" s="1"/>
  <c r="E223" i="49"/>
  <c r="F223" i="49" s="1"/>
  <c r="E225" i="49"/>
  <c r="F225" i="49" s="1"/>
  <c r="E15" i="49"/>
  <c r="F15" i="49" s="1"/>
  <c r="E227" i="49"/>
  <c r="F227" i="49" s="1"/>
  <c r="E229" i="49"/>
  <c r="F229" i="49" s="1"/>
  <c r="E18" i="49"/>
  <c r="F18" i="49" s="1"/>
  <c r="E231" i="49"/>
  <c r="F231" i="49" s="1"/>
  <c r="E232" i="49"/>
  <c r="F232" i="49" s="1"/>
  <c r="E21" i="49"/>
  <c r="F21" i="49" s="1"/>
  <c r="E234" i="49"/>
  <c r="F234" i="49" s="1"/>
  <c r="E23" i="49"/>
  <c r="F23" i="49" s="1"/>
  <c r="E24" i="49"/>
  <c r="F24" i="49" s="1"/>
  <c r="E25" i="49"/>
  <c r="F25" i="49" s="1"/>
  <c r="E26" i="49"/>
  <c r="F26" i="49" s="1"/>
  <c r="E27" i="49"/>
  <c r="F27" i="49" s="1"/>
  <c r="E28" i="49"/>
  <c r="F28" i="49" s="1"/>
  <c r="E29" i="49"/>
  <c r="F29" i="49" s="1"/>
  <c r="E30" i="49"/>
  <c r="F30" i="49" s="1"/>
  <c r="E31" i="49"/>
  <c r="F31" i="49" s="1"/>
  <c r="E32" i="49"/>
  <c r="F32" i="49" s="1"/>
  <c r="E33" i="49"/>
  <c r="F33" i="49" s="1"/>
  <c r="E34" i="49"/>
  <c r="F34" i="49" s="1"/>
  <c r="E35" i="49"/>
  <c r="F35" i="49" s="1"/>
  <c r="E36" i="49"/>
  <c r="F36" i="49" s="1"/>
  <c r="E37" i="49"/>
  <c r="F37" i="49" s="1"/>
  <c r="E38" i="49"/>
  <c r="F38" i="49" s="1"/>
  <c r="E39" i="49"/>
  <c r="F39" i="49" s="1"/>
  <c r="E40" i="49"/>
  <c r="F40" i="49" s="1"/>
  <c r="E41" i="49"/>
  <c r="F41" i="49" s="1"/>
  <c r="E42" i="49"/>
  <c r="F42" i="49" s="1"/>
  <c r="E43" i="49"/>
  <c r="F43" i="49" s="1"/>
  <c r="E44" i="49"/>
  <c r="F44" i="49" s="1"/>
  <c r="E235" i="49"/>
  <c r="F235" i="49" s="1"/>
  <c r="E46" i="49"/>
  <c r="F46" i="49" s="1"/>
  <c r="E47" i="49"/>
  <c r="F47" i="49" s="1"/>
  <c r="E48" i="49"/>
  <c r="F48" i="49" s="1"/>
  <c r="E49" i="49"/>
  <c r="F49" i="49" s="1"/>
  <c r="E50" i="49"/>
  <c r="F50" i="49" s="1"/>
  <c r="E51" i="49"/>
  <c r="F51" i="49" s="1"/>
  <c r="E52" i="49"/>
  <c r="F52" i="49" s="1"/>
  <c r="E53" i="49"/>
  <c r="F53" i="49" s="1"/>
  <c r="E237" i="49"/>
  <c r="F237" i="49" s="1"/>
  <c r="E55" i="49"/>
  <c r="F55" i="49" s="1"/>
  <c r="E56" i="49"/>
  <c r="F56" i="49" s="1"/>
  <c r="E239" i="49"/>
  <c r="F239" i="49" s="1"/>
  <c r="E58" i="49"/>
  <c r="F58" i="49" s="1"/>
  <c r="E59" i="49"/>
  <c r="F59" i="49" s="1"/>
  <c r="E60" i="49"/>
  <c r="F60" i="49" s="1"/>
  <c r="E61" i="49"/>
  <c r="F61" i="49" s="1"/>
  <c r="E62" i="49"/>
  <c r="F62" i="49" s="1"/>
  <c r="E63" i="49"/>
  <c r="F63" i="49" s="1"/>
  <c r="E64" i="49"/>
  <c r="F64" i="49" s="1"/>
  <c r="E65" i="49"/>
  <c r="F65" i="49" s="1"/>
  <c r="E66" i="49"/>
  <c r="F66" i="49" s="1"/>
  <c r="E241" i="49"/>
  <c r="F241" i="49" s="1"/>
  <c r="E243" i="49"/>
  <c r="F243" i="49" s="1"/>
  <c r="E69" i="49"/>
  <c r="F69" i="49" s="1"/>
  <c r="E70" i="49"/>
  <c r="F70" i="49" s="1"/>
  <c r="E71" i="49"/>
  <c r="F71" i="49" s="1"/>
  <c r="E72" i="49"/>
  <c r="F72" i="49" s="1"/>
  <c r="E245" i="49"/>
  <c r="F245" i="49" s="1"/>
  <c r="E74" i="49"/>
  <c r="F74" i="49" s="1"/>
  <c r="E247" i="49"/>
  <c r="F247" i="49" s="1"/>
  <c r="E76" i="49"/>
  <c r="F76" i="49" s="1"/>
  <c r="E248" i="49"/>
  <c r="F248" i="49" s="1"/>
  <c r="E78" i="49"/>
  <c r="F78" i="49" s="1"/>
  <c r="E79" i="49"/>
  <c r="F79" i="49" s="1"/>
  <c r="E80" i="49"/>
  <c r="F80" i="49" s="1"/>
  <c r="E81" i="49"/>
  <c r="F81" i="49" s="1"/>
  <c r="X2" i="48"/>
  <c r="Q4" i="54" l="1"/>
  <c r="Q5" i="54"/>
  <c r="Q3" i="54"/>
  <c r="Q6" i="54"/>
  <c r="Q2" i="54"/>
  <c r="Q7" i="54"/>
  <c r="E15" i="44"/>
  <c r="E16" i="44"/>
  <c r="E17" i="44"/>
  <c r="E18" i="44"/>
  <c r="E19" i="44"/>
  <c r="E20" i="44"/>
  <c r="E21" i="44"/>
  <c r="E14" i="44"/>
  <c r="E3" i="49"/>
  <c r="F3" i="49" s="1"/>
  <c r="E2" i="49"/>
  <c r="F2" i="49" s="1"/>
  <c r="Q2" i="48"/>
  <c r="P10" i="48"/>
  <c r="P10" i="47"/>
  <c r="X2" i="47"/>
  <c r="Q2" i="47" s="1"/>
  <c r="P10" i="45"/>
  <c r="X2" i="45"/>
  <c r="Q8" i="45" s="1"/>
  <c r="Q10" i="54" l="1"/>
  <c r="Q5" i="48"/>
  <c r="Q8" i="48"/>
  <c r="Q3" i="48"/>
  <c r="Q4" i="48"/>
  <c r="Q6" i="48"/>
  <c r="Q7" i="48"/>
  <c r="Q4" i="47"/>
  <c r="Q6" i="47"/>
  <c r="Q7" i="47"/>
  <c r="Q3" i="47"/>
  <c r="Q5" i="47"/>
  <c r="Q8" i="47"/>
  <c r="Q6" i="45"/>
  <c r="Q2" i="45"/>
  <c r="Q3" i="45"/>
  <c r="Q7" i="45"/>
  <c r="Q4" i="45"/>
  <c r="Q5" i="45"/>
  <c r="Q10" i="48" l="1"/>
  <c r="Q10" i="47"/>
  <c r="Q10" i="45"/>
  <c r="U4" i="38" l="1"/>
  <c r="U5" i="38"/>
  <c r="U6" i="38"/>
  <c r="U7" i="38"/>
  <c r="U8" i="38"/>
  <c r="U9" i="38"/>
  <c r="T11" i="38"/>
  <c r="U11" i="38" s="1"/>
  <c r="P11" i="38"/>
  <c r="Q11" i="38" s="1"/>
  <c r="P10" i="38"/>
  <c r="Q10" i="38" s="1"/>
  <c r="P9" i="38"/>
  <c r="Q9" i="38" s="1"/>
  <c r="P8" i="38"/>
  <c r="Q8" i="38" s="1"/>
  <c r="P7" i="38"/>
  <c r="Q7" i="38" s="1"/>
  <c r="P6" i="38"/>
  <c r="Q6" i="38" s="1"/>
  <c r="P5" i="38"/>
  <c r="Q5" i="38" s="1"/>
  <c r="P4" i="38"/>
  <c r="Q4" i="38" s="1"/>
  <c r="D4" i="44"/>
  <c r="D5" i="44"/>
  <c r="D6" i="44"/>
  <c r="D3" i="44"/>
  <c r="C8" i="44"/>
  <c r="D8" i="44" s="1"/>
  <c r="H16" i="42"/>
  <c r="I16" i="42" s="1"/>
  <c r="J15" i="42"/>
  <c r="I14" i="42"/>
  <c r="I13" i="42"/>
  <c r="I12" i="42"/>
  <c r="I11" i="42"/>
  <c r="I10" i="42"/>
  <c r="I9" i="42"/>
  <c r="J10" i="42" l="1"/>
  <c r="J12" i="42"/>
  <c r="J13" i="42"/>
  <c r="J11" i="42"/>
  <c r="C5" i="38"/>
  <c r="C6" i="38"/>
  <c r="C7" i="38"/>
  <c r="C8" i="38"/>
  <c r="C9" i="38"/>
  <c r="C4" i="38"/>
  <c r="B11" i="38"/>
  <c r="C11" i="38" s="1"/>
  <c r="F3" i="42"/>
  <c r="I3" i="42"/>
  <c r="C11" i="42"/>
  <c r="D15" i="42"/>
  <c r="C9" i="42"/>
  <c r="C10" i="42"/>
  <c r="C12" i="42"/>
  <c r="C13" i="42"/>
  <c r="C14" i="42"/>
  <c r="C3" i="42"/>
  <c r="C2" i="42"/>
  <c r="L3" i="42"/>
  <c r="F2" i="42"/>
  <c r="L2" i="42"/>
  <c r="J3" i="42" l="1"/>
  <c r="I2" i="42"/>
  <c r="J2" i="42" s="1"/>
  <c r="E3" i="41"/>
  <c r="F3" i="41" s="1"/>
  <c r="E4" i="41"/>
  <c r="F4" i="41"/>
  <c r="E5" i="41"/>
  <c r="F5" i="41" s="1"/>
  <c r="E6" i="41"/>
  <c r="F6" i="41" s="1"/>
  <c r="E7" i="41"/>
  <c r="F7" i="41"/>
  <c r="E8" i="41"/>
  <c r="F8" i="41"/>
  <c r="E9" i="41"/>
  <c r="F9" i="41" s="1"/>
  <c r="E10" i="41"/>
  <c r="F10" i="41"/>
  <c r="E11" i="41"/>
  <c r="F11" i="41" s="1"/>
  <c r="E12" i="41"/>
  <c r="F12" i="41" s="1"/>
  <c r="E13" i="41"/>
  <c r="F13" i="41" s="1"/>
  <c r="E14" i="41"/>
  <c r="F14" i="41" s="1"/>
  <c r="E15" i="41"/>
  <c r="F15" i="41" s="1"/>
  <c r="E16" i="41"/>
  <c r="F16" i="41"/>
  <c r="E17" i="41"/>
  <c r="F17" i="41" s="1"/>
  <c r="E18" i="41"/>
  <c r="F18" i="41"/>
  <c r="E19" i="41"/>
  <c r="F19" i="41"/>
  <c r="E20" i="41"/>
  <c r="F20" i="41" s="1"/>
  <c r="E21" i="41"/>
  <c r="F21" i="41" s="1"/>
  <c r="E22" i="41"/>
  <c r="F22" i="41"/>
  <c r="E23" i="41"/>
  <c r="F23" i="41" s="1"/>
  <c r="E24" i="41"/>
  <c r="F24" i="41" s="1"/>
  <c r="E25" i="41"/>
  <c r="F25" i="41" s="1"/>
  <c r="E26" i="41"/>
  <c r="F26" i="41" s="1"/>
  <c r="E27" i="41"/>
  <c r="F27" i="41"/>
  <c r="E28" i="41"/>
  <c r="F28" i="41"/>
  <c r="E29" i="41"/>
  <c r="F29" i="41" s="1"/>
  <c r="E30" i="41"/>
  <c r="F30" i="41"/>
  <c r="E31" i="41"/>
  <c r="F31" i="41"/>
  <c r="E32" i="41"/>
  <c r="F32" i="41" s="1"/>
  <c r="E33" i="41"/>
  <c r="F33" i="41" s="1"/>
  <c r="E34" i="41"/>
  <c r="F34" i="41" s="1"/>
  <c r="E35" i="41"/>
  <c r="F35" i="41" s="1"/>
  <c r="E36" i="41"/>
  <c r="F36" i="41"/>
  <c r="E37" i="41"/>
  <c r="F37" i="41" s="1"/>
  <c r="E38" i="41"/>
  <c r="F38" i="41" s="1"/>
  <c r="E39" i="41"/>
  <c r="F39" i="41"/>
  <c r="E40" i="41"/>
  <c r="F40" i="41"/>
  <c r="E41" i="41"/>
  <c r="F41" i="41" s="1"/>
  <c r="E42" i="41"/>
  <c r="F42" i="41"/>
  <c r="E43" i="41"/>
  <c r="F43" i="41" s="1"/>
  <c r="E44" i="41"/>
  <c r="F44" i="41" s="1"/>
  <c r="E45" i="41"/>
  <c r="F45" i="41" s="1"/>
  <c r="E46" i="41"/>
  <c r="F46" i="41" s="1"/>
  <c r="E47" i="41"/>
  <c r="F47" i="41" s="1"/>
  <c r="E48" i="41"/>
  <c r="F48" i="41"/>
  <c r="E49" i="41"/>
  <c r="F49" i="41" s="1"/>
  <c r="E50" i="41"/>
  <c r="F50" i="41"/>
  <c r="E51" i="41"/>
  <c r="F51" i="41"/>
  <c r="E52" i="41"/>
  <c r="F52" i="41" s="1"/>
  <c r="E53" i="41"/>
  <c r="F53" i="41" s="1"/>
  <c r="E54" i="41"/>
  <c r="F54" i="41"/>
  <c r="E55" i="41"/>
  <c r="F55" i="41" s="1"/>
  <c r="E56" i="41"/>
  <c r="F56" i="41" s="1"/>
  <c r="E57" i="41"/>
  <c r="F57" i="41" s="1"/>
  <c r="E58" i="41"/>
  <c r="F58" i="41" s="1"/>
  <c r="E59" i="41"/>
  <c r="F59" i="41"/>
  <c r="E60" i="41"/>
  <c r="F60" i="41"/>
  <c r="E61" i="41"/>
  <c r="F61" i="41" s="1"/>
  <c r="E62" i="41"/>
  <c r="F62" i="41"/>
  <c r="E63" i="41"/>
  <c r="F63" i="41"/>
  <c r="E64" i="41"/>
  <c r="F64" i="41" s="1"/>
  <c r="E65" i="41"/>
  <c r="F65" i="41" s="1"/>
  <c r="E66" i="41"/>
  <c r="F66" i="41" s="1"/>
  <c r="E67" i="41"/>
  <c r="F67" i="41" s="1"/>
  <c r="E68" i="41"/>
  <c r="F68" i="41"/>
  <c r="E69" i="41"/>
  <c r="F69" i="41" s="1"/>
  <c r="E70" i="41"/>
  <c r="F70" i="41" s="1"/>
  <c r="E71" i="41"/>
  <c r="F71" i="41"/>
  <c r="E72" i="41"/>
  <c r="F72" i="41"/>
  <c r="E73" i="41"/>
  <c r="F73" i="41" s="1"/>
  <c r="E74" i="41"/>
  <c r="F74" i="41"/>
  <c r="E75" i="41"/>
  <c r="F75" i="41" s="1"/>
  <c r="E76" i="41"/>
  <c r="F76" i="41" s="1"/>
  <c r="E77" i="41"/>
  <c r="F77" i="41" s="1"/>
  <c r="E78" i="41"/>
  <c r="F78" i="41" s="1"/>
  <c r="E79" i="41"/>
  <c r="F79" i="41" s="1"/>
  <c r="E80" i="41"/>
  <c r="F80" i="41"/>
  <c r="E81" i="41"/>
  <c r="F81" i="41" s="1"/>
  <c r="E82" i="41"/>
  <c r="F82" i="41"/>
  <c r="E83" i="41"/>
  <c r="F83" i="41"/>
  <c r="E84" i="41"/>
  <c r="F84" i="41" s="1"/>
  <c r="E85" i="41"/>
  <c r="F85" i="41" s="1"/>
  <c r="E86" i="41"/>
  <c r="F86" i="41"/>
  <c r="E87" i="41"/>
  <c r="F87" i="41" s="1"/>
  <c r="E88" i="41"/>
  <c r="F88" i="41" s="1"/>
  <c r="E89" i="41"/>
  <c r="F89" i="41" s="1"/>
  <c r="E90" i="41"/>
  <c r="F90" i="41" s="1"/>
  <c r="E91" i="41"/>
  <c r="F91" i="41"/>
  <c r="E92" i="41"/>
  <c r="F92" i="41"/>
  <c r="E93" i="41"/>
  <c r="F93" i="41" s="1"/>
  <c r="E94" i="41"/>
  <c r="F94" i="41" s="1"/>
  <c r="E95" i="41"/>
  <c r="F95" i="41"/>
  <c r="E96" i="41"/>
  <c r="F96" i="41"/>
  <c r="E97" i="41"/>
  <c r="F97" i="41" s="1"/>
  <c r="E98" i="41"/>
  <c r="F98" i="41" s="1"/>
  <c r="E99" i="41"/>
  <c r="F99" i="41"/>
  <c r="E100" i="41"/>
  <c r="F100" i="41"/>
  <c r="E101" i="41"/>
  <c r="F101" i="41" s="1"/>
  <c r="E102" i="41"/>
  <c r="F102" i="41" s="1"/>
  <c r="E103" i="41"/>
  <c r="F103" i="41"/>
  <c r="E104" i="41"/>
  <c r="F104" i="41"/>
  <c r="E105" i="41"/>
  <c r="F105" i="41" s="1"/>
  <c r="E106" i="41"/>
  <c r="F106" i="41" s="1"/>
  <c r="E107" i="41"/>
  <c r="F107" i="41"/>
  <c r="E108" i="41"/>
  <c r="F108" i="41"/>
  <c r="E109" i="41"/>
  <c r="F109" i="41" s="1"/>
  <c r="E110" i="41"/>
  <c r="F110" i="41" s="1"/>
  <c r="E111" i="41"/>
  <c r="F111" i="41"/>
  <c r="E112" i="41"/>
  <c r="F112" i="41"/>
  <c r="E113" i="41"/>
  <c r="F113" i="41" s="1"/>
  <c r="E114" i="41"/>
  <c r="F114" i="41" s="1"/>
  <c r="E115" i="41"/>
  <c r="F115" i="41"/>
  <c r="E116" i="41"/>
  <c r="F116" i="41"/>
  <c r="E117" i="41"/>
  <c r="F117" i="41" s="1"/>
  <c r="E118" i="41"/>
  <c r="F118" i="41" s="1"/>
  <c r="E119" i="41"/>
  <c r="F119" i="41"/>
  <c r="E120" i="41"/>
  <c r="F120" i="41"/>
  <c r="E121" i="41"/>
  <c r="F121" i="41" s="1"/>
  <c r="E122" i="41"/>
  <c r="F122" i="41" s="1"/>
  <c r="E123" i="41"/>
  <c r="F123" i="41"/>
  <c r="E124" i="41"/>
  <c r="F124" i="41"/>
  <c r="E125" i="41"/>
  <c r="F125" i="41" s="1"/>
  <c r="E126" i="41"/>
  <c r="F126" i="41" s="1"/>
  <c r="E127" i="41"/>
  <c r="F127" i="41"/>
  <c r="E128" i="41"/>
  <c r="F128" i="41"/>
  <c r="E129" i="41"/>
  <c r="F129" i="41" s="1"/>
  <c r="E130" i="41"/>
  <c r="F130" i="41" s="1"/>
  <c r="E131" i="41"/>
  <c r="F131" i="41"/>
  <c r="E132" i="41"/>
  <c r="F132" i="41"/>
  <c r="E133" i="41"/>
  <c r="F133" i="41" s="1"/>
  <c r="E134" i="41"/>
  <c r="F134" i="41" s="1"/>
  <c r="E135" i="41"/>
  <c r="F135" i="41"/>
  <c r="E136" i="41"/>
  <c r="F136" i="41" s="1"/>
  <c r="E137" i="41"/>
  <c r="F137" i="41" s="1"/>
  <c r="E138" i="41"/>
  <c r="F138" i="41" s="1"/>
  <c r="E139" i="41"/>
  <c r="F139" i="41"/>
  <c r="E140" i="41"/>
  <c r="F140" i="41"/>
  <c r="E141" i="41"/>
  <c r="F141" i="41" s="1"/>
  <c r="E142" i="41"/>
  <c r="F142" i="41" s="1"/>
  <c r="E143" i="41"/>
  <c r="F143" i="41"/>
  <c r="E144" i="41"/>
  <c r="F144" i="41"/>
  <c r="E145" i="41"/>
  <c r="F145" i="41" s="1"/>
  <c r="E146" i="41"/>
  <c r="F146" i="41" s="1"/>
  <c r="E147" i="41"/>
  <c r="F147" i="41"/>
  <c r="E148" i="41"/>
  <c r="F148" i="41" s="1"/>
  <c r="E149" i="41"/>
  <c r="F149" i="41" s="1"/>
  <c r="E150" i="41"/>
  <c r="F150" i="41" s="1"/>
  <c r="E151" i="41"/>
  <c r="F151" i="41"/>
  <c r="E152" i="41"/>
  <c r="F152" i="41" s="1"/>
  <c r="E153" i="41"/>
  <c r="F153" i="41" s="1"/>
  <c r="E154" i="41"/>
  <c r="F154" i="41" s="1"/>
  <c r="E155" i="41"/>
  <c r="F155" i="41"/>
  <c r="E156" i="41"/>
  <c r="F156" i="41" s="1"/>
  <c r="E157" i="41"/>
  <c r="F157" i="41" s="1"/>
  <c r="E158" i="41"/>
  <c r="F158" i="41" s="1"/>
  <c r="E159" i="41"/>
  <c r="F159" i="41"/>
  <c r="E160" i="41"/>
  <c r="F160" i="41" s="1"/>
  <c r="E161" i="41"/>
  <c r="F161" i="41" s="1"/>
  <c r="E162" i="41"/>
  <c r="F162" i="41" s="1"/>
  <c r="E163" i="41"/>
  <c r="F163" i="41"/>
  <c r="E164" i="41"/>
  <c r="F164" i="41" s="1"/>
  <c r="E165" i="41"/>
  <c r="F165" i="41" s="1"/>
  <c r="E166" i="41"/>
  <c r="F166" i="41" s="1"/>
  <c r="E167" i="41"/>
  <c r="F167" i="41"/>
  <c r="E168" i="41"/>
  <c r="F168" i="41" s="1"/>
  <c r="E169" i="41"/>
  <c r="F169" i="41" s="1"/>
  <c r="E170" i="41"/>
  <c r="F170" i="41" s="1"/>
  <c r="E171" i="41"/>
  <c r="F171" i="41"/>
  <c r="E172" i="41"/>
  <c r="F172" i="41" s="1"/>
  <c r="E173" i="41"/>
  <c r="F173" i="41" s="1"/>
  <c r="E174" i="41"/>
  <c r="F174" i="41" s="1"/>
  <c r="E175" i="41"/>
  <c r="F175" i="41"/>
  <c r="E176" i="41"/>
  <c r="F176" i="41" s="1"/>
  <c r="E177" i="41"/>
  <c r="F177" i="41" s="1"/>
  <c r="E178" i="41"/>
  <c r="F178" i="41" s="1"/>
  <c r="E179" i="41"/>
  <c r="F179" i="41"/>
  <c r="E180" i="41"/>
  <c r="F180" i="41" s="1"/>
  <c r="E181" i="41"/>
  <c r="F181" i="41" s="1"/>
  <c r="E182" i="41"/>
  <c r="F182" i="41" s="1"/>
  <c r="E183" i="41"/>
  <c r="F183" i="41"/>
  <c r="E184" i="41"/>
  <c r="F184" i="41" s="1"/>
  <c r="E185" i="41"/>
  <c r="F185" i="41" s="1"/>
  <c r="E186" i="41"/>
  <c r="F186" i="41" s="1"/>
  <c r="E187" i="41"/>
  <c r="F187" i="41"/>
  <c r="E188" i="41"/>
  <c r="F188" i="41" s="1"/>
  <c r="E189" i="41"/>
  <c r="F189" i="41" s="1"/>
  <c r="E190" i="41"/>
  <c r="F190" i="41" s="1"/>
  <c r="E191" i="41"/>
  <c r="F191" i="41"/>
  <c r="E192" i="41"/>
  <c r="F192" i="41" s="1"/>
  <c r="E193" i="41"/>
  <c r="F193" i="41" s="1"/>
  <c r="E194" i="41"/>
  <c r="F194" i="41" s="1"/>
  <c r="E195" i="41"/>
  <c r="F195" i="41"/>
  <c r="E196" i="41"/>
  <c r="F196" i="41" s="1"/>
  <c r="E197" i="41"/>
  <c r="F197" i="41" s="1"/>
  <c r="E198" i="41"/>
  <c r="F198" i="41" s="1"/>
  <c r="E199" i="41"/>
  <c r="F199" i="41"/>
  <c r="E200" i="41"/>
  <c r="F200" i="41" s="1"/>
  <c r="E201" i="41"/>
  <c r="F201" i="41" s="1"/>
  <c r="E202" i="41"/>
  <c r="F202" i="41" s="1"/>
  <c r="E203" i="41"/>
  <c r="F203" i="41"/>
  <c r="E204" i="41"/>
  <c r="F204" i="41" s="1"/>
  <c r="E205" i="41"/>
  <c r="F205" i="41" s="1"/>
  <c r="E206" i="41"/>
  <c r="F206" i="41" s="1"/>
  <c r="E207" i="41"/>
  <c r="F207" i="41"/>
  <c r="E208" i="41"/>
  <c r="F208" i="41" s="1"/>
  <c r="E209" i="41"/>
  <c r="F209" i="41" s="1"/>
  <c r="E210" i="41"/>
  <c r="F210" i="41" s="1"/>
  <c r="E211" i="41"/>
  <c r="F211" i="41"/>
  <c r="E212" i="41"/>
  <c r="F212" i="41" s="1"/>
  <c r="E213" i="41"/>
  <c r="F213" i="41" s="1"/>
  <c r="E214" i="41"/>
  <c r="F214" i="41" s="1"/>
  <c r="E215" i="41"/>
  <c r="F215" i="41"/>
  <c r="E216" i="41"/>
  <c r="F216" i="41" s="1"/>
  <c r="E217" i="41"/>
  <c r="F217" i="41" s="1"/>
  <c r="E218" i="41"/>
  <c r="F218" i="41" s="1"/>
  <c r="E219" i="41"/>
  <c r="F219" i="41"/>
  <c r="E220" i="41"/>
  <c r="F220" i="41" s="1"/>
  <c r="E221" i="41"/>
  <c r="F221" i="41" s="1"/>
  <c r="F2" i="41"/>
  <c r="E2" i="41"/>
  <c r="L28" i="16" l="1"/>
  <c r="L29" i="16"/>
  <c r="L27" i="16"/>
  <c r="B26" i="16"/>
  <c r="C26" i="16"/>
  <c r="D26" i="16"/>
  <c r="E26" i="16"/>
  <c r="F26" i="16"/>
  <c r="G26" i="16"/>
  <c r="H26" i="16"/>
  <c r="I26" i="16"/>
  <c r="J26" i="16"/>
  <c r="K26" i="16"/>
  <c r="L26" i="16"/>
  <c r="B27" i="16"/>
  <c r="C27" i="16"/>
  <c r="D27" i="16"/>
  <c r="E27" i="16"/>
  <c r="F27" i="16"/>
  <c r="G27" i="16"/>
  <c r="H27" i="16"/>
  <c r="I27" i="16"/>
  <c r="J27" i="16"/>
  <c r="K27" i="16"/>
  <c r="B28" i="16"/>
  <c r="C28" i="16"/>
  <c r="D28" i="16"/>
  <c r="E28" i="16"/>
  <c r="F28" i="16"/>
  <c r="G28" i="16"/>
  <c r="H28" i="16"/>
  <c r="I28" i="16"/>
  <c r="J28" i="16"/>
  <c r="K28" i="16"/>
  <c r="B29" i="16"/>
  <c r="C29" i="16"/>
  <c r="D29" i="16"/>
  <c r="E29" i="16"/>
  <c r="F29" i="16"/>
  <c r="G29" i="16"/>
  <c r="H29" i="16"/>
  <c r="I29" i="16"/>
  <c r="J29" i="16"/>
  <c r="K29" i="16"/>
  <c r="C25" i="16"/>
  <c r="D25" i="16"/>
  <c r="E25" i="16"/>
  <c r="F25" i="16"/>
  <c r="G25" i="16"/>
  <c r="H25" i="16"/>
  <c r="I25" i="16"/>
  <c r="J25" i="16"/>
  <c r="K25" i="16"/>
  <c r="L25" i="16"/>
  <c r="B25" i="16"/>
  <c r="B31" i="15"/>
  <c r="C31" i="15"/>
  <c r="D31" i="15"/>
  <c r="E31" i="15"/>
  <c r="F31" i="15"/>
  <c r="G31" i="15"/>
  <c r="H31" i="15"/>
  <c r="I31" i="15"/>
  <c r="J31" i="15"/>
  <c r="K31" i="15"/>
  <c r="L31" i="15"/>
  <c r="M31" i="15"/>
  <c r="B26" i="15"/>
  <c r="C26" i="15"/>
  <c r="D26" i="15"/>
  <c r="E26" i="15"/>
  <c r="F26" i="15"/>
  <c r="G26" i="15"/>
  <c r="H26" i="15"/>
  <c r="I26" i="15"/>
  <c r="J26" i="15"/>
  <c r="K26" i="15"/>
  <c r="L26" i="15"/>
  <c r="M26" i="15"/>
  <c r="B27" i="15"/>
  <c r="C27" i="15"/>
  <c r="D27" i="15"/>
  <c r="E27" i="15"/>
  <c r="F27" i="15"/>
  <c r="G27" i="15"/>
  <c r="H27" i="15"/>
  <c r="I27" i="15"/>
  <c r="J27" i="15"/>
  <c r="K27" i="15"/>
  <c r="L27" i="15"/>
  <c r="M27" i="15"/>
  <c r="B28" i="15"/>
  <c r="C28" i="15"/>
  <c r="D28" i="15"/>
  <c r="E28" i="15"/>
  <c r="F28" i="15"/>
  <c r="G28" i="15"/>
  <c r="H28" i="15"/>
  <c r="I28" i="15"/>
  <c r="J28" i="15"/>
  <c r="K28" i="15"/>
  <c r="L28" i="15"/>
  <c r="M28" i="15"/>
  <c r="B29" i="15"/>
  <c r="C29" i="15"/>
  <c r="D29" i="15"/>
  <c r="E29" i="15"/>
  <c r="F29" i="15"/>
  <c r="G29" i="15"/>
  <c r="H29" i="15"/>
  <c r="I29" i="15"/>
  <c r="J29" i="15"/>
  <c r="K29" i="15"/>
  <c r="L29" i="15"/>
  <c r="M29" i="15"/>
  <c r="B30" i="15"/>
  <c r="C30" i="15"/>
  <c r="D30" i="15"/>
  <c r="E30" i="15"/>
  <c r="F30" i="15"/>
  <c r="G30" i="15"/>
  <c r="H30" i="15"/>
  <c r="I30" i="15"/>
  <c r="J30" i="15"/>
  <c r="K30" i="15"/>
  <c r="L30" i="15"/>
  <c r="M30" i="15"/>
  <c r="C25" i="15"/>
  <c r="D25" i="15"/>
  <c r="E25" i="15"/>
  <c r="F25" i="15"/>
  <c r="G25" i="15"/>
  <c r="H25" i="15"/>
  <c r="I25" i="15"/>
  <c r="J25" i="15"/>
  <c r="K25" i="15"/>
  <c r="L25" i="15"/>
  <c r="M25" i="15"/>
  <c r="B25" i="15"/>
  <c r="B26" i="14"/>
  <c r="C26" i="14"/>
  <c r="D26" i="14"/>
  <c r="E26" i="14"/>
  <c r="F26" i="14"/>
  <c r="G26" i="14"/>
  <c r="H26" i="14"/>
  <c r="I26" i="14"/>
  <c r="J26" i="14"/>
  <c r="K26" i="14"/>
  <c r="L26" i="14"/>
  <c r="M26" i="14"/>
  <c r="B27" i="14"/>
  <c r="C27" i="14"/>
  <c r="D27" i="14"/>
  <c r="E27" i="14"/>
  <c r="F27" i="14"/>
  <c r="G27" i="14"/>
  <c r="H27" i="14"/>
  <c r="I27" i="14"/>
  <c r="J27" i="14"/>
  <c r="K27" i="14"/>
  <c r="L27" i="14"/>
  <c r="M27" i="14"/>
  <c r="B28" i="14"/>
  <c r="C28" i="14"/>
  <c r="D28" i="14"/>
  <c r="E28" i="14"/>
  <c r="F28" i="14"/>
  <c r="G28" i="14"/>
  <c r="H28" i="14"/>
  <c r="I28" i="14"/>
  <c r="J28" i="14"/>
  <c r="K28" i="14"/>
  <c r="L28" i="14"/>
  <c r="M28" i="14"/>
  <c r="B29" i="14"/>
  <c r="C29" i="14"/>
  <c r="D29" i="14"/>
  <c r="E29" i="14"/>
  <c r="F29" i="14"/>
  <c r="G29" i="14"/>
  <c r="H29" i="14"/>
  <c r="I29" i="14"/>
  <c r="J29" i="14"/>
  <c r="K29" i="14"/>
  <c r="L29" i="14"/>
  <c r="M29" i="14"/>
  <c r="B30" i="14"/>
  <c r="C30" i="14"/>
  <c r="D30" i="14"/>
  <c r="E30" i="14"/>
  <c r="F30" i="14"/>
  <c r="G30" i="14"/>
  <c r="H30" i="14"/>
  <c r="I30" i="14"/>
  <c r="J30" i="14"/>
  <c r="K30" i="14"/>
  <c r="L30" i="14"/>
  <c r="M30" i="14"/>
  <c r="B31" i="14"/>
  <c r="C31" i="14"/>
  <c r="D31" i="14"/>
  <c r="E31" i="14"/>
  <c r="F31" i="14"/>
  <c r="G31" i="14"/>
  <c r="H31" i="14"/>
  <c r="I31" i="14"/>
  <c r="J31" i="14"/>
  <c r="K31" i="14"/>
  <c r="L31" i="14"/>
  <c r="M31" i="14"/>
  <c r="C25" i="14"/>
  <c r="D25" i="14"/>
  <c r="E25" i="14"/>
  <c r="F25" i="14"/>
  <c r="G25" i="14"/>
  <c r="H25" i="14"/>
  <c r="I25" i="14"/>
  <c r="J25" i="14"/>
  <c r="K25" i="14"/>
  <c r="L25" i="14"/>
  <c r="M25" i="14"/>
  <c r="B25" i="14"/>
  <c r="B16" i="42" l="1"/>
  <c r="D10" i="42" s="1"/>
  <c r="C16" i="42" l="1"/>
  <c r="D11" i="42"/>
  <c r="D12" i="42"/>
  <c r="D13" i="42"/>
</calcChain>
</file>

<file path=xl/sharedStrings.xml><?xml version="1.0" encoding="utf-8"?>
<sst xmlns="http://schemas.openxmlformats.org/spreadsheetml/2006/main" count="6082" uniqueCount="1067">
  <si>
    <t>region</t>
  </si>
  <si>
    <t>location</t>
  </si>
  <si>
    <t>site</t>
  </si>
  <si>
    <t>date</t>
  </si>
  <si>
    <t>sampleID</t>
  </si>
  <si>
    <t>tubeID</t>
  </si>
  <si>
    <t>species</t>
  </si>
  <si>
    <t>latDD</t>
  </si>
  <si>
    <t>longDD</t>
  </si>
  <si>
    <t>depthFt</t>
  </si>
  <si>
    <t>depthM</t>
  </si>
  <si>
    <t>depthZone</t>
  </si>
  <si>
    <t>collection</t>
  </si>
  <si>
    <t>rackID</t>
  </si>
  <si>
    <t>n</t>
  </si>
  <si>
    <t>TER-North</t>
  </si>
  <si>
    <t>Sherwood Forrest</t>
  </si>
  <si>
    <t>Site 17</t>
  </si>
  <si>
    <t>22-VIII-19-1-002</t>
  </si>
  <si>
    <t>S001</t>
  </si>
  <si>
    <t>Stephanocoenia intersepta</t>
  </si>
  <si>
    <t>Mesophotic</t>
  </si>
  <si>
    <t>Tech Dive</t>
  </si>
  <si>
    <t>22-VIII-19-1-004</t>
  </si>
  <si>
    <t>S002</t>
  </si>
  <si>
    <t>22-VIII-19-1-006</t>
  </si>
  <si>
    <t>S003</t>
  </si>
  <si>
    <t>22-VIII-19-1-008</t>
  </si>
  <si>
    <t>S004</t>
  </si>
  <si>
    <t>22-VIII-19-1-009</t>
  </si>
  <si>
    <t>S005</t>
  </si>
  <si>
    <t>22-VIII-19-1-010</t>
  </si>
  <si>
    <t>S006</t>
  </si>
  <si>
    <t>22-VIII-19-1-011</t>
  </si>
  <si>
    <t>S007</t>
  </si>
  <si>
    <t>22-VIII-19-1-012</t>
  </si>
  <si>
    <t>S008</t>
  </si>
  <si>
    <t>22-VIII-19-1-016</t>
  </si>
  <si>
    <t>S009</t>
  </si>
  <si>
    <t>Site 33</t>
  </si>
  <si>
    <t>22-VIII-19-2-006</t>
  </si>
  <si>
    <t>S010</t>
  </si>
  <si>
    <t>Shallow</t>
  </si>
  <si>
    <t>Scuba</t>
  </si>
  <si>
    <t>Site 35/36</t>
  </si>
  <si>
    <t>23-VIII-19-1-003</t>
  </si>
  <si>
    <t>S011</t>
  </si>
  <si>
    <t>23-VIII-19-1-017</t>
  </si>
  <si>
    <t>S012</t>
  </si>
  <si>
    <t>23-VIII-19-1-018</t>
  </si>
  <si>
    <t>S013</t>
  </si>
  <si>
    <t>23-VIII-19-1-019</t>
  </si>
  <si>
    <t>S014</t>
  </si>
  <si>
    <t>23-VIII-19-1-020</t>
  </si>
  <si>
    <t>S015</t>
  </si>
  <si>
    <t>23-VIII-19-1-021</t>
  </si>
  <si>
    <t>S016</t>
  </si>
  <si>
    <t>23-VIII-19-1-022</t>
  </si>
  <si>
    <t>S017</t>
  </si>
  <si>
    <t>23-VIII-19-1-023</t>
  </si>
  <si>
    <t>S018</t>
  </si>
  <si>
    <t>23-VIII-19-1-025</t>
  </si>
  <si>
    <t>S019</t>
  </si>
  <si>
    <t>23-VIII-19-1-026</t>
  </si>
  <si>
    <t>S020</t>
  </si>
  <si>
    <t>23-VIII-19-1-027</t>
  </si>
  <si>
    <t>S021</t>
  </si>
  <si>
    <t>23-VIII-19-1-028</t>
  </si>
  <si>
    <t>S022</t>
  </si>
  <si>
    <t>23-VIII-19-1-029</t>
  </si>
  <si>
    <t>S023</t>
  </si>
  <si>
    <t>23-VIII-19-1-030</t>
  </si>
  <si>
    <t>S024</t>
  </si>
  <si>
    <t>23-VIII-19-1-031</t>
  </si>
  <si>
    <t>S025</t>
  </si>
  <si>
    <t>Site 37</t>
  </si>
  <si>
    <t>23-VIII-19-2-022</t>
  </si>
  <si>
    <t>S026</t>
  </si>
  <si>
    <t>23-VIII-19-2-025</t>
  </si>
  <si>
    <t>S027</t>
  </si>
  <si>
    <t>23-VIII-19-2-036</t>
  </si>
  <si>
    <t>S028</t>
  </si>
  <si>
    <t>23-VIII-19-4-026</t>
  </si>
  <si>
    <t>S029</t>
  </si>
  <si>
    <t>23-VIII-19-4-030</t>
  </si>
  <si>
    <t>S030</t>
  </si>
  <si>
    <t>23-VIII-19-4-033</t>
  </si>
  <si>
    <t>S031</t>
  </si>
  <si>
    <t>23-VIII-19-4-034</t>
  </si>
  <si>
    <t>S032</t>
  </si>
  <si>
    <t>23-VIII-19-4-035</t>
  </si>
  <si>
    <t>S033</t>
  </si>
  <si>
    <t>23-VIII-19-4-037</t>
  </si>
  <si>
    <t>S034</t>
  </si>
  <si>
    <t>23-VIII-19-6-002</t>
  </si>
  <si>
    <t>S035</t>
  </si>
  <si>
    <t>23-VIII-19-6-003</t>
  </si>
  <si>
    <t>S036</t>
  </si>
  <si>
    <t>23-VIII-19-6-004</t>
  </si>
  <si>
    <t>S037</t>
  </si>
  <si>
    <t>23-VIII-19-6-006</t>
  </si>
  <si>
    <t>S038</t>
  </si>
  <si>
    <t>23-VIII-19-7-003</t>
  </si>
  <si>
    <t>S039</t>
  </si>
  <si>
    <t>23-VIII-19-7-004</t>
  </si>
  <si>
    <t>S040</t>
  </si>
  <si>
    <t>23-VIII-19-7-005</t>
  </si>
  <si>
    <t>S041</t>
  </si>
  <si>
    <t>23-VIII-19-7-006</t>
  </si>
  <si>
    <t>S042</t>
  </si>
  <si>
    <t>23-VIII-19-7-007</t>
  </si>
  <si>
    <t>S043</t>
  </si>
  <si>
    <t>23-VIII-19-7-009</t>
  </si>
  <si>
    <t>S044</t>
  </si>
  <si>
    <t>23-VIII-19-7-010</t>
  </si>
  <si>
    <t>S045</t>
  </si>
  <si>
    <t>23-VIII-19-7-011</t>
  </si>
  <si>
    <t>S046</t>
  </si>
  <si>
    <t>23-VIII-19-7-013</t>
  </si>
  <si>
    <t>S047</t>
  </si>
  <si>
    <t>23-VIII-19-7-014</t>
  </si>
  <si>
    <t>S048</t>
  </si>
  <si>
    <t>23-VIII-19-7-015</t>
  </si>
  <si>
    <t>S049</t>
  </si>
  <si>
    <t>23-VIII-19-7-016</t>
  </si>
  <si>
    <t>S050</t>
  </si>
  <si>
    <t>23-VIII-19-7-017</t>
  </si>
  <si>
    <t>S051</t>
  </si>
  <si>
    <t>23-VIII-19-7-018</t>
  </si>
  <si>
    <t>S052</t>
  </si>
  <si>
    <t>23-VIII-19-7-019</t>
  </si>
  <si>
    <t>S053</t>
  </si>
  <si>
    <t>23-VIII-19-7-020</t>
  </si>
  <si>
    <t>S054</t>
  </si>
  <si>
    <t>23-VIII-19-7-021</t>
  </si>
  <si>
    <t>S055</t>
  </si>
  <si>
    <t>TER-South</t>
  </si>
  <si>
    <t>Riley's Hump</t>
  </si>
  <si>
    <t>Site 18</t>
  </si>
  <si>
    <t>24-VIII-19-1-008</t>
  </si>
  <si>
    <t>S056</t>
  </si>
  <si>
    <t>24-VIII-19-1-011</t>
  </si>
  <si>
    <t>S057</t>
  </si>
  <si>
    <t>24-VIII-19-1-038</t>
  </si>
  <si>
    <t>S058</t>
  </si>
  <si>
    <t>24-VIII-19-1-040</t>
  </si>
  <si>
    <t>S059</t>
  </si>
  <si>
    <t>24-VIII-19-1-042</t>
  </si>
  <si>
    <t>S060</t>
  </si>
  <si>
    <t>Site 19</t>
  </si>
  <si>
    <t>24-VIII-19-3-018</t>
  </si>
  <si>
    <t>S061</t>
  </si>
  <si>
    <t>Site 39</t>
  </si>
  <si>
    <t>24-VIII-19-4-001</t>
  </si>
  <si>
    <t>S062</t>
  </si>
  <si>
    <t>24-VIII-19-4-002</t>
  </si>
  <si>
    <t>S063</t>
  </si>
  <si>
    <t>24-VIII-19-4-003</t>
  </si>
  <si>
    <t>S064</t>
  </si>
  <si>
    <t>24-VIII-19-4-004</t>
  </si>
  <si>
    <t>S065</t>
  </si>
  <si>
    <t>24-VIII-19-4-005</t>
  </si>
  <si>
    <t>S066</t>
  </si>
  <si>
    <t>24-VIII-19-4-006</t>
  </si>
  <si>
    <t>S067</t>
  </si>
  <si>
    <t>24-VIII-19-4-008</t>
  </si>
  <si>
    <t>S068</t>
  </si>
  <si>
    <t>24-VIII-19-4-009</t>
  </si>
  <si>
    <t>S069</t>
  </si>
  <si>
    <t>24-VIII-19-4-016</t>
  </si>
  <si>
    <t>S070</t>
  </si>
  <si>
    <t>24-VIII-19-4-017</t>
  </si>
  <si>
    <t>S071</t>
  </si>
  <si>
    <t>Site 40</t>
  </si>
  <si>
    <t>25-VIII-19-2-001</t>
  </si>
  <si>
    <t>S072</t>
  </si>
  <si>
    <t>25-VIII-19-2-002</t>
  </si>
  <si>
    <t>S073</t>
  </si>
  <si>
    <t>25-VIII-19-2-003</t>
  </si>
  <si>
    <t>S074</t>
  </si>
  <si>
    <t>25-VIII-19-2-004</t>
  </si>
  <si>
    <t>S075</t>
  </si>
  <si>
    <t>25-VIII-19-2-005</t>
  </si>
  <si>
    <t>S076</t>
  </si>
  <si>
    <t>25-VIII-19-2-006</t>
  </si>
  <si>
    <t>S077</t>
  </si>
  <si>
    <t>25-VIII-19-2-007</t>
  </si>
  <si>
    <t>S078</t>
  </si>
  <si>
    <t>25-VIII-19-2-008</t>
  </si>
  <si>
    <t>S079</t>
  </si>
  <si>
    <t>25-VIII-19-2-009</t>
  </si>
  <si>
    <t>S080</t>
  </si>
  <si>
    <t>25-VIII-19-2-010</t>
  </si>
  <si>
    <t>S081</t>
  </si>
  <si>
    <t>25-VIII-19-2-011</t>
  </si>
  <si>
    <t>S082</t>
  </si>
  <si>
    <t>25-VIII-19-2-012</t>
  </si>
  <si>
    <t>S083</t>
  </si>
  <si>
    <t>25-VIII-19-2-013</t>
  </si>
  <si>
    <t>S084</t>
  </si>
  <si>
    <t>25-VIII-19-2-014</t>
  </si>
  <si>
    <t>S085</t>
  </si>
  <si>
    <t>25-VIII-19-2-015</t>
  </si>
  <si>
    <t>S086</t>
  </si>
  <si>
    <t>25-VIII-19-2-016</t>
  </si>
  <si>
    <t>S087</t>
  </si>
  <si>
    <t>25-VIII-19-2-017</t>
  </si>
  <si>
    <t>S088</t>
  </si>
  <si>
    <t>25-VIII-19-2-018</t>
  </si>
  <si>
    <t>S089</t>
  </si>
  <si>
    <t>25-VIII-19-2-019</t>
  </si>
  <si>
    <t>S090</t>
  </si>
  <si>
    <t>25-VIII-19-2-020</t>
  </si>
  <si>
    <t>S091</t>
  </si>
  <si>
    <t>Site 41</t>
  </si>
  <si>
    <t>25-VIII-19-5-001</t>
  </si>
  <si>
    <t>S092</t>
  </si>
  <si>
    <t>25-VIII-19-5-004</t>
  </si>
  <si>
    <t>S093</t>
  </si>
  <si>
    <t>25-VIII-19-5-005</t>
  </si>
  <si>
    <t>S094</t>
  </si>
  <si>
    <t>25-VIII-19-5-008</t>
  </si>
  <si>
    <t>S095</t>
  </si>
  <si>
    <t>25-VIII-19-5-013</t>
  </si>
  <si>
    <t>S096</t>
  </si>
  <si>
    <t>25-VIII-19-5-014</t>
  </si>
  <si>
    <t>S097</t>
  </si>
  <si>
    <t>25-VIII-19-5-016</t>
  </si>
  <si>
    <t>S098</t>
  </si>
  <si>
    <t>25-VIII-19-5-018</t>
  </si>
  <si>
    <t>S099</t>
  </si>
  <si>
    <t>25-VIII-19-5-020</t>
  </si>
  <si>
    <t>S100</t>
  </si>
  <si>
    <t>Lower Keys</t>
  </si>
  <si>
    <t>Big Coppitt</t>
  </si>
  <si>
    <t>Site 45</t>
  </si>
  <si>
    <t>26-VIII-19-1-003</t>
  </si>
  <si>
    <t>S101</t>
  </si>
  <si>
    <t>26-VIII-19-1-004</t>
  </si>
  <si>
    <t>S102</t>
  </si>
  <si>
    <t>26-VIII-19-1-006</t>
  </si>
  <si>
    <t>S103</t>
  </si>
  <si>
    <t>26-VIII-19-1-007</t>
  </si>
  <si>
    <t>S104</t>
  </si>
  <si>
    <t>26-VIII-19-1-011</t>
  </si>
  <si>
    <t>S105</t>
  </si>
  <si>
    <t>26-VIII-19-1-013</t>
  </si>
  <si>
    <t>S106</t>
  </si>
  <si>
    <t>26-VIII-19-1-016</t>
  </si>
  <si>
    <t>S107</t>
  </si>
  <si>
    <t>26-VIII-19-1-017</t>
  </si>
  <si>
    <t>S108</t>
  </si>
  <si>
    <t>26-VIII-19-1-019</t>
  </si>
  <si>
    <t>S109</t>
  </si>
  <si>
    <t>26-VIII-19-1-020</t>
  </si>
  <si>
    <t>S110</t>
  </si>
  <si>
    <t>26-VIII-19-1-022</t>
  </si>
  <si>
    <t>S111</t>
  </si>
  <si>
    <t>26-VIII-19-1-023</t>
  </si>
  <si>
    <t>S112</t>
  </si>
  <si>
    <t>26-VIII-19-1-024</t>
  </si>
  <si>
    <t>S113</t>
  </si>
  <si>
    <t>26-VIII-19-1-025</t>
  </si>
  <si>
    <t>S114</t>
  </si>
  <si>
    <t>26-VIII-19-1-029</t>
  </si>
  <si>
    <t>S115</t>
  </si>
  <si>
    <t>26-VIII-19-1-031</t>
  </si>
  <si>
    <t>S116</t>
  </si>
  <si>
    <t>26-VIII-19-1-033</t>
  </si>
  <si>
    <t>S117</t>
  </si>
  <si>
    <t>26-VIII-19-1-034</t>
  </si>
  <si>
    <t>S118</t>
  </si>
  <si>
    <t>26-VIII-19-1-035</t>
  </si>
  <si>
    <t>S119</t>
  </si>
  <si>
    <t>26-VIII-19-1-036</t>
  </si>
  <si>
    <t>S120</t>
  </si>
  <si>
    <t>26-VIII-19-1-038</t>
  </si>
  <si>
    <t>S121</t>
  </si>
  <si>
    <t>26-VIII-19-1-040</t>
  </si>
  <si>
    <t>S122</t>
  </si>
  <si>
    <t>26-VIII-19-1-041</t>
  </si>
  <si>
    <t>S123</t>
  </si>
  <si>
    <t>26-VIII-19-1-044</t>
  </si>
  <si>
    <t>S124</t>
  </si>
  <si>
    <t>26-VIII-19-1-046</t>
  </si>
  <si>
    <t>S125</t>
  </si>
  <si>
    <t>26-VIII-19-1-048</t>
  </si>
  <si>
    <t>S126</t>
  </si>
  <si>
    <t>26-VIII-19-1-049</t>
  </si>
  <si>
    <t>S127</t>
  </si>
  <si>
    <t>Site 46</t>
  </si>
  <si>
    <t>26-VIII-19-2-003</t>
  </si>
  <si>
    <t>S128</t>
  </si>
  <si>
    <t>26-VIII-19-2-004</t>
  </si>
  <si>
    <t>S129</t>
  </si>
  <si>
    <t>26-VIII-19-2-008</t>
  </si>
  <si>
    <t>S130</t>
  </si>
  <si>
    <t>26-VIII-19-2-010</t>
  </si>
  <si>
    <t>S131</t>
  </si>
  <si>
    <t>26-VIII-19-2-012</t>
  </si>
  <si>
    <t>S132</t>
  </si>
  <si>
    <t>26-VIII-19-2-014</t>
  </si>
  <si>
    <t>S133</t>
  </si>
  <si>
    <t>26-VIII-19-2-016</t>
  </si>
  <si>
    <t>S134</t>
  </si>
  <si>
    <t>26-VIII-19-2-018</t>
  </si>
  <si>
    <t>S135</t>
  </si>
  <si>
    <t>26-VIII-19-2-020</t>
  </si>
  <si>
    <t>S136</t>
  </si>
  <si>
    <t>26-VIII-19-2-022</t>
  </si>
  <si>
    <t>S137</t>
  </si>
  <si>
    <t>26-VIII-19-2-024</t>
  </si>
  <si>
    <t>S138</t>
  </si>
  <si>
    <t>26-VIII-19-2-026</t>
  </si>
  <si>
    <t>S139</t>
  </si>
  <si>
    <t>26-VIII-19-2-027</t>
  </si>
  <si>
    <t>S140</t>
  </si>
  <si>
    <t>26-VIII-19-2-028</t>
  </si>
  <si>
    <t>S141</t>
  </si>
  <si>
    <t>26-VIII-19-2-029</t>
  </si>
  <si>
    <t>S142</t>
  </si>
  <si>
    <t>26-VIII-19-2-031</t>
  </si>
  <si>
    <t>S143</t>
  </si>
  <si>
    <t>26-VIII-19-2-034</t>
  </si>
  <si>
    <t>S144</t>
  </si>
  <si>
    <t>26-VIII-19-2-037</t>
  </si>
  <si>
    <t>S145</t>
  </si>
  <si>
    <t>26-VIII-19-2-039</t>
  </si>
  <si>
    <t>S146</t>
  </si>
  <si>
    <t>26-VIII-19-2-041</t>
  </si>
  <si>
    <t>S147</t>
  </si>
  <si>
    <t>26-VIII-19-2-043</t>
  </si>
  <si>
    <t>S148</t>
  </si>
  <si>
    <t>26-VIII-19-2-044</t>
  </si>
  <si>
    <t>S149</t>
  </si>
  <si>
    <t>26-VIII-19-2-047</t>
  </si>
  <si>
    <t>S150</t>
  </si>
  <si>
    <t>26-VIII-19-2-051</t>
  </si>
  <si>
    <t>S151</t>
  </si>
  <si>
    <t>26-VIII-19-2-055</t>
  </si>
  <si>
    <t>S152</t>
  </si>
  <si>
    <t>26-VIII-19-2-056</t>
  </si>
  <si>
    <t>S153</t>
  </si>
  <si>
    <t>26-VIII-19-3-014</t>
  </si>
  <si>
    <t>S154</t>
  </si>
  <si>
    <t>26-VIII-19-3-016</t>
  </si>
  <si>
    <t>S155</t>
  </si>
  <si>
    <t>26-VIII-19-3-018</t>
  </si>
  <si>
    <t>S156</t>
  </si>
  <si>
    <t>Site 47</t>
  </si>
  <si>
    <t>26-VIII-19-4-001</t>
  </si>
  <si>
    <t>S157</t>
  </si>
  <si>
    <t>26-VIII-19-4-003</t>
  </si>
  <si>
    <t>S158</t>
  </si>
  <si>
    <t>26-VIII-19-4-004</t>
  </si>
  <si>
    <t>S159</t>
  </si>
  <si>
    <t>26-VIII-19-4-005</t>
  </si>
  <si>
    <t>S160</t>
  </si>
  <si>
    <t>Upper Keys</t>
  </si>
  <si>
    <t>The Elbow</t>
  </si>
  <si>
    <t>Site 51</t>
  </si>
  <si>
    <t>27-VIII-19-2-011</t>
  </si>
  <si>
    <t>S161</t>
  </si>
  <si>
    <t>27-VIII-19-2-013</t>
  </si>
  <si>
    <t>S162</t>
  </si>
  <si>
    <t>27-VIII-19-2-015</t>
  </si>
  <si>
    <t>S163</t>
  </si>
  <si>
    <t>27-VIII-19-2-016</t>
  </si>
  <si>
    <t>S164</t>
  </si>
  <si>
    <t>27-VIII-19-2-019</t>
  </si>
  <si>
    <t>S165</t>
  </si>
  <si>
    <t>27-VIII-19-2-020</t>
  </si>
  <si>
    <t>S166</t>
  </si>
  <si>
    <t>27-VIII-19-2-022</t>
  </si>
  <si>
    <t>S167</t>
  </si>
  <si>
    <t>27-VIII-19-2-023</t>
  </si>
  <si>
    <t>S168</t>
  </si>
  <si>
    <t>Ian's Lumps Site 52</t>
  </si>
  <si>
    <t>27-VIII-19-4-014</t>
  </si>
  <si>
    <t>S169</t>
  </si>
  <si>
    <t>27-VIII-19-4-015</t>
  </si>
  <si>
    <t>S170</t>
  </si>
  <si>
    <t>27-VIII-19-4-016</t>
  </si>
  <si>
    <t>S171</t>
  </si>
  <si>
    <t>27-VIII-19-4-017</t>
  </si>
  <si>
    <t>S172</t>
  </si>
  <si>
    <t>Site 49</t>
  </si>
  <si>
    <t>27-VIII-19-5-001</t>
  </si>
  <si>
    <t>S173</t>
  </si>
  <si>
    <t>27-VIII-19-5-002</t>
  </si>
  <si>
    <t>S174</t>
  </si>
  <si>
    <t>27-VIII-19-5-005</t>
  </si>
  <si>
    <t>S175</t>
  </si>
  <si>
    <t>27-VIII-19-5-006</t>
  </si>
  <si>
    <t>S176</t>
  </si>
  <si>
    <t>27-VIII-19-5-007</t>
  </si>
  <si>
    <t>S177</t>
  </si>
  <si>
    <t>27-VIII-19-5-009</t>
  </si>
  <si>
    <t>S178</t>
  </si>
  <si>
    <t>27-VIII-19-5-011</t>
  </si>
  <si>
    <t>S179</t>
  </si>
  <si>
    <t>Carysfort</t>
  </si>
  <si>
    <t>Site 1</t>
  </si>
  <si>
    <t>28-VIII-19-1-007</t>
  </si>
  <si>
    <t>S180</t>
  </si>
  <si>
    <t>28-VIII-19-1-011</t>
  </si>
  <si>
    <t>S181</t>
  </si>
  <si>
    <t>28-VIII-19-1-021</t>
  </si>
  <si>
    <t>S182</t>
  </si>
  <si>
    <t>Site 48</t>
  </si>
  <si>
    <t>28-VIII-19-2-001</t>
  </si>
  <si>
    <t>S183</t>
  </si>
  <si>
    <t>28-VIII-19-2-003</t>
  </si>
  <si>
    <t>S184</t>
  </si>
  <si>
    <t>28-VIII-19-2-005</t>
  </si>
  <si>
    <t>S185</t>
  </si>
  <si>
    <t>28-VIII-19-2-007</t>
  </si>
  <si>
    <t>S186</t>
  </si>
  <si>
    <t>28-VIII-19-2-009</t>
  </si>
  <si>
    <t>S187</t>
  </si>
  <si>
    <t>28-VIII-19-2-010</t>
  </si>
  <si>
    <t>S188</t>
  </si>
  <si>
    <t>28-VIII-19-2-011</t>
  </si>
  <si>
    <t>S189</t>
  </si>
  <si>
    <t>28-VIII-19-2-012</t>
  </si>
  <si>
    <t>S190</t>
  </si>
  <si>
    <t>28-VIII-19-2-014</t>
  </si>
  <si>
    <t>S191</t>
  </si>
  <si>
    <t>28-VIII-19-2-015</t>
  </si>
  <si>
    <t>S192</t>
  </si>
  <si>
    <t>28-VIII-19-2-016</t>
  </si>
  <si>
    <t>S193</t>
  </si>
  <si>
    <t>28-VIII-19-3-001</t>
  </si>
  <si>
    <t>S194</t>
  </si>
  <si>
    <t>28-VIII-19-3-002</t>
  </si>
  <si>
    <t>S195</t>
  </si>
  <si>
    <t>28-VIII-19-3-003</t>
  </si>
  <si>
    <t>S196</t>
  </si>
  <si>
    <t>28-VIII-19-3-004</t>
  </si>
  <si>
    <t>S197</t>
  </si>
  <si>
    <t>28-VIII-19-3-005</t>
  </si>
  <si>
    <t>S198</t>
  </si>
  <si>
    <t>28-VIII-19-3-006</t>
  </si>
  <si>
    <t>S199</t>
  </si>
  <si>
    <t>28-VIII-19-3-007</t>
  </si>
  <si>
    <t>S200</t>
  </si>
  <si>
    <t>28-VIII-19-3-008</t>
  </si>
  <si>
    <t>S201</t>
  </si>
  <si>
    <t>28-VIII-19-3-009</t>
  </si>
  <si>
    <t>S202</t>
  </si>
  <si>
    <t>28-VIII-19-3-010</t>
  </si>
  <si>
    <t>S203</t>
  </si>
  <si>
    <t>28-VIII-19-3-011</t>
  </si>
  <si>
    <t>S204</t>
  </si>
  <si>
    <t>28-VIII-19-3-012</t>
  </si>
  <si>
    <t>S205</t>
  </si>
  <si>
    <t>28-VIII-19-3-013</t>
  </si>
  <si>
    <t>S206</t>
  </si>
  <si>
    <t>28-VIII-19-3-014</t>
  </si>
  <si>
    <t>S207</t>
  </si>
  <si>
    <t>28-VIII-19-3-015</t>
  </si>
  <si>
    <t>S208</t>
  </si>
  <si>
    <t>28-VIII-19-3-016</t>
  </si>
  <si>
    <t>S209</t>
  </si>
  <si>
    <t>28-VIII-19-3-017</t>
  </si>
  <si>
    <t>S210</t>
  </si>
  <si>
    <t>28-VIII-19-3-018</t>
  </si>
  <si>
    <t>S211</t>
  </si>
  <si>
    <t>28-VIII-19-3-019</t>
  </si>
  <si>
    <t>S212</t>
  </si>
  <si>
    <t>28-VIII-19-3-020</t>
  </si>
  <si>
    <t>S213</t>
  </si>
  <si>
    <t>28-VIII-19-3-021</t>
  </si>
  <si>
    <t>S214</t>
  </si>
  <si>
    <t>28-VIII-19-3-022</t>
  </si>
  <si>
    <t>S215</t>
  </si>
  <si>
    <t>28-VIII-19-3-023</t>
  </si>
  <si>
    <t>S216</t>
  </si>
  <si>
    <t>28-VIII-19-4-017</t>
  </si>
  <si>
    <t>S217</t>
  </si>
  <si>
    <t>28-VIII-19-4-018</t>
  </si>
  <si>
    <t>S218</t>
  </si>
  <si>
    <t>28-VIII-19-4-020</t>
  </si>
  <si>
    <t>S219</t>
  </si>
  <si>
    <t>28-VIII-19-4-022</t>
  </si>
  <si>
    <t>S220</t>
  </si>
  <si>
    <t>Sample</t>
  </si>
  <si>
    <t>260/280</t>
  </si>
  <si>
    <t>260/230</t>
  </si>
  <si>
    <t>Qubit Conc. (ng/µL)</t>
  </si>
  <si>
    <t>Unit</t>
  </si>
  <si>
    <t>Notes</t>
  </si>
  <si>
    <t>ng/µL</t>
  </si>
  <si>
    <t>**Initial samples had lower than ideal 260/230 ratios.</t>
  </si>
  <si>
    <t>Moving forward, starting extraction with 1mL dispersion buffer (+10 µL prot.K and 1µL RNaseA).</t>
  </si>
  <si>
    <t>After incubation, removing ~800 µL supernatant to new tube for phase separtation.</t>
  </si>
  <si>
    <t>Re-Extract</t>
  </si>
  <si>
    <t>S131R</t>
  </si>
  <si>
    <t>S138R</t>
  </si>
  <si>
    <t>S008R</t>
  </si>
  <si>
    <t>S. intersepta</t>
  </si>
  <si>
    <t>S012R</t>
  </si>
  <si>
    <t>S020R</t>
  </si>
  <si>
    <t>S027R</t>
  </si>
  <si>
    <t>S031R</t>
  </si>
  <si>
    <t>S032R</t>
  </si>
  <si>
    <t>S040R</t>
  </si>
  <si>
    <t>S051R</t>
  </si>
  <si>
    <t>S104R</t>
  </si>
  <si>
    <t>S106R</t>
  </si>
  <si>
    <t>S107R</t>
  </si>
  <si>
    <t>S115R</t>
  </si>
  <si>
    <t>S116R</t>
  </si>
  <si>
    <t>S117R</t>
  </si>
  <si>
    <t>S125R</t>
  </si>
  <si>
    <t>S128R</t>
  </si>
  <si>
    <t>S161R</t>
  </si>
  <si>
    <t>S168R</t>
  </si>
  <si>
    <t>S170R</t>
  </si>
  <si>
    <t>A</t>
  </si>
  <si>
    <t>B</t>
  </si>
  <si>
    <t>C</t>
  </si>
  <si>
    <t>D</t>
  </si>
  <si>
    <t>E</t>
  </si>
  <si>
    <t>F</t>
  </si>
  <si>
    <t>G</t>
  </si>
  <si>
    <t>H</t>
  </si>
  <si>
    <t>Component</t>
  </si>
  <si>
    <t>NFW</t>
  </si>
  <si>
    <t>PCR Profile</t>
  </si>
  <si>
    <t>30 s</t>
  </si>
  <si>
    <t>95 ºC</t>
  </si>
  <si>
    <t>72 ºC</t>
  </si>
  <si>
    <t>ITS-2 PCR</t>
  </si>
  <si>
    <t>Rxn Vol (µl)</t>
  </si>
  <si>
    <t>10X ExTaq Buffer</t>
  </si>
  <si>
    <t>2.5mM dNTP mix</t>
  </si>
  <si>
    <t>TaKaRa ExTaq HS</t>
  </si>
  <si>
    <t>Template DNA (25ng)</t>
  </si>
  <si>
    <t>Total Volume</t>
  </si>
  <si>
    <t>5 min</t>
  </si>
  <si>
    <t>10 min</t>
  </si>
  <si>
    <t>Dilution Plate 1 Layout</t>
  </si>
  <si>
    <t>S066.1</t>
  </si>
  <si>
    <t>Dilution Plate 1 µL NFW</t>
  </si>
  <si>
    <t>Dilution Plate 1 µL DNA</t>
  </si>
  <si>
    <t>Dilution Plate 2 Layout</t>
  </si>
  <si>
    <t>S162.1</t>
  </si>
  <si>
    <t>Dilution Plate 2 µL NFW</t>
  </si>
  <si>
    <t>Dilution Plate 2 µL DNA</t>
  </si>
  <si>
    <t>Dilution Plate 3 Layout</t>
  </si>
  <si>
    <t>S066.2</t>
  </si>
  <si>
    <t>S162.2</t>
  </si>
  <si>
    <t>S205.2</t>
  </si>
  <si>
    <t>Dilution Plate 3 µL NFW</t>
  </si>
  <si>
    <t>Dilution Plate 3 µL DNA</t>
  </si>
  <si>
    <t>SAMPLE</t>
  </si>
  <si>
    <t>Target vol (µL [V2])</t>
  </si>
  <si>
    <t>Qubit Conc. (ng/µL [C1])</t>
  </si>
  <si>
    <t>Target conc. (ng/µL [C2])</t>
  </si>
  <si>
    <t>Vol DNA (µL [V1])</t>
  </si>
  <si>
    <t>Vol NFW (µL)</t>
  </si>
  <si>
    <t>S205.1</t>
  </si>
  <si>
    <t>Primer</t>
  </si>
  <si>
    <t>nmol</t>
  </si>
  <si>
    <t>Nanodrop of stock</t>
  </si>
  <si>
    <t>MW</t>
  </si>
  <si>
    <t>Aliquot µM</t>
  </si>
  <si>
    <t>Desired Aliquot Vol</t>
  </si>
  <si>
    <t>Desired Aliquot µM</t>
  </si>
  <si>
    <t>Vol stock to add</t>
  </si>
  <si>
    <t>Nanodrop of New Aliquot</t>
  </si>
  <si>
    <t>Final Aliquot µM</t>
  </si>
  <si>
    <t>µL for 100 µM stock</t>
  </si>
  <si>
    <t>Vol NFW to add</t>
  </si>
  <si>
    <t>SYM_VAR_5.8SII_MiSeq</t>
  </si>
  <si>
    <t>SYM_VAR_REV_MiSeq</t>
  </si>
  <si>
    <t>Rxn Volume (µl)</t>
  </si>
  <si>
    <t>Full Plate (µL)</t>
  </si>
  <si>
    <t>Concentration</t>
  </si>
  <si>
    <t>X</t>
  </si>
  <si>
    <t>µM</t>
  </si>
  <si>
    <t>U</t>
  </si>
  <si>
    <t>Aliquots</t>
  </si>
  <si>
    <t>dNTP</t>
  </si>
  <si>
    <t>SYM_VAR_5.8SII (10µM)</t>
  </si>
  <si>
    <t>SYM_VAR_REV (10µM)</t>
  </si>
  <si>
    <t>SYM_VAR_5.8SII</t>
  </si>
  <si>
    <t>SYM_VAR_REV</t>
  </si>
  <si>
    <t>µL</t>
  </si>
  <si>
    <t>8 rxns + error (µL)</t>
  </si>
  <si>
    <t>56 ºC</t>
  </si>
  <si>
    <t>28 x</t>
  </si>
  <si>
    <t>i5_F (3 µM)</t>
  </si>
  <si>
    <t>i7_R (3 µM)</t>
  </si>
  <si>
    <t>5 x</t>
  </si>
  <si>
    <t>Rxn vol (µl)</t>
  </si>
  <si>
    <t>P5</t>
  </si>
  <si>
    <t>P7</t>
  </si>
  <si>
    <t>SYBR qPCR MM</t>
  </si>
  <si>
    <t>Template DNA (1:100)</t>
  </si>
  <si>
    <t>60ºC</t>
  </si>
  <si>
    <t>15 s</t>
  </si>
  <si>
    <t>40 x</t>
  </si>
  <si>
    <t>–C</t>
  </si>
  <si>
    <t>BC PCR</t>
  </si>
  <si>
    <t>Dilutions</t>
  </si>
  <si>
    <t>9 rxns + error (µL)</t>
  </si>
  <si>
    <t>ITS2 Amplification Plate 1 Layout</t>
  </si>
  <si>
    <t>Samples =</t>
  </si>
  <si>
    <t>26 x</t>
  </si>
  <si>
    <t>ITS2 Amplification Plate 3 Layout</t>
  </si>
  <si>
    <t>ITS2 Amplification Plate 2 Layout</t>
  </si>
  <si>
    <t>PCR Product Dilution Plate 2 µL DNA</t>
  </si>
  <si>
    <t>PCR Product Dilution Plate 2 µL NFW</t>
  </si>
  <si>
    <t>PCR Product Dilution Plate 2 Layout</t>
  </si>
  <si>
    <t>PCR Product Dilution Plate 3 Layout</t>
  </si>
  <si>
    <t>PCR Product Dilution Plate 3 µL NFW</t>
  </si>
  <si>
    <t>PCR Product Dilution Plate 3 µL DNA</t>
  </si>
  <si>
    <t>Pos</t>
  </si>
  <si>
    <t>Name</t>
  </si>
  <si>
    <t>Ct SYBR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</si>
  <si>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</si>
  <si>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</si>
  <si>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</si>
  <si>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</si>
  <si>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</si>
  <si>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</si>
  <si>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</si>
  <si>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</si>
  <si>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</si>
  <si>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-C</t>
  </si>
  <si>
    <t>Relative abundance</t>
  </si>
  <si>
    <t>–</t>
  </si>
  <si>
    <t>I fucked up loading this gel.</t>
  </si>
  <si>
    <t>All the "failed" samples have no primer front.</t>
  </si>
  <si>
    <t>Qubit Conc.</t>
  </si>
  <si>
    <t>Bar Code PCR</t>
  </si>
  <si>
    <t>ITS2 Amplification</t>
  </si>
  <si>
    <t>= Re-amplification</t>
  </si>
  <si>
    <t>S013R</t>
  </si>
  <si>
    <t>S015R</t>
  </si>
  <si>
    <t>S016R</t>
  </si>
  <si>
    <t>S018R</t>
  </si>
  <si>
    <t>S019R</t>
  </si>
  <si>
    <t>S021R</t>
  </si>
  <si>
    <t>S044R</t>
  </si>
  <si>
    <t>S053R</t>
  </si>
  <si>
    <t>S056R</t>
  </si>
  <si>
    <t>S066R</t>
  </si>
  <si>
    <t>S067R</t>
  </si>
  <si>
    <t>S072R</t>
  </si>
  <si>
    <t>S074R</t>
  </si>
  <si>
    <t>S076R</t>
  </si>
  <si>
    <t>S081R</t>
  </si>
  <si>
    <t>S114R</t>
  </si>
  <si>
    <t>S162R</t>
  </si>
  <si>
    <t>S163R</t>
  </si>
  <si>
    <t>S165R</t>
  </si>
  <si>
    <t xml:space="preserve">S008 </t>
  </si>
  <si>
    <t xml:space="preserve">S012 </t>
  </si>
  <si>
    <t xml:space="preserve">S013 </t>
  </si>
  <si>
    <t xml:space="preserve">S015 </t>
  </si>
  <si>
    <t xml:space="preserve">S016 </t>
  </si>
  <si>
    <t xml:space="preserve">S019 </t>
  </si>
  <si>
    <t xml:space="preserve">S044 </t>
  </si>
  <si>
    <t xml:space="preserve">S053 </t>
  </si>
  <si>
    <t xml:space="preserve">S056 </t>
  </si>
  <si>
    <t xml:space="preserve">S066 </t>
  </si>
  <si>
    <t xml:space="preserve">S067 </t>
  </si>
  <si>
    <t xml:space="preserve">S072 </t>
  </si>
  <si>
    <t xml:space="preserve">S076 </t>
  </si>
  <si>
    <t xml:space="preserve">S081 </t>
  </si>
  <si>
    <t xml:space="preserve">S104 </t>
  </si>
  <si>
    <t xml:space="preserve">S114 </t>
  </si>
  <si>
    <t xml:space="preserve">S115 </t>
  </si>
  <si>
    <t xml:space="preserve">S125 </t>
  </si>
  <si>
    <t xml:space="preserve">S128 </t>
  </si>
  <si>
    <t xml:space="preserve">S131 </t>
  </si>
  <si>
    <t xml:space="preserve">S162 </t>
  </si>
  <si>
    <t xml:space="preserve">S165 </t>
  </si>
  <si>
    <t>ITS2 Amplification Plate 4 Layout</t>
  </si>
  <si>
    <t xml:space="preserve">Adding 2 additional cycles to samples that did not </t>
  </si>
  <si>
    <t>amplify well.</t>
  </si>
  <si>
    <t>a</t>
  </si>
  <si>
    <t>= Good sample</t>
  </si>
  <si>
    <t>S008R2</t>
  </si>
  <si>
    <t>S012R2</t>
  </si>
  <si>
    <t>S013R2</t>
  </si>
  <si>
    <t>S015R2</t>
  </si>
  <si>
    <t>S016R2</t>
  </si>
  <si>
    <t>S019R2</t>
  </si>
  <si>
    <t>S044R2</t>
  </si>
  <si>
    <t>S053R2</t>
  </si>
  <si>
    <t>S056R2</t>
  </si>
  <si>
    <t>S066R2</t>
  </si>
  <si>
    <t>S067R2</t>
  </si>
  <si>
    <t>S072R2</t>
  </si>
  <si>
    <t>S076R2</t>
  </si>
  <si>
    <t>S081R2</t>
  </si>
  <si>
    <t>S104R2</t>
  </si>
  <si>
    <t>S114R2</t>
  </si>
  <si>
    <t>S115R2</t>
  </si>
  <si>
    <t>S125R2</t>
  </si>
  <si>
    <t>S128R2</t>
  </si>
  <si>
    <t>S131R2</t>
  </si>
  <si>
    <t>S162R2</t>
  </si>
  <si>
    <t>S165R2</t>
  </si>
  <si>
    <t>S173R2</t>
  </si>
  <si>
    <t>S174R2</t>
  </si>
  <si>
    <t>S175R2</t>
  </si>
  <si>
    <t>S177R2</t>
  </si>
  <si>
    <t>S187R2</t>
  </si>
  <si>
    <t>MX1</t>
  </si>
  <si>
    <t>MX9</t>
  </si>
  <si>
    <t>MX17</t>
  </si>
  <si>
    <t>MX25</t>
  </si>
  <si>
    <t>MX33</t>
  </si>
  <si>
    <t>MX41</t>
  </si>
  <si>
    <t>MX49</t>
  </si>
  <si>
    <t>MX57</t>
  </si>
  <si>
    <t>MX65</t>
  </si>
  <si>
    <t>MX73</t>
  </si>
  <si>
    <t>MX82</t>
  </si>
  <si>
    <t>MX90</t>
  </si>
  <si>
    <t>MX2</t>
  </si>
  <si>
    <t>MX10</t>
  </si>
  <si>
    <t>MX18</t>
  </si>
  <si>
    <t>MX26</t>
  </si>
  <si>
    <t>MX34</t>
  </si>
  <si>
    <t>MX42</t>
  </si>
  <si>
    <t>MX50</t>
  </si>
  <si>
    <t>MX58</t>
  </si>
  <si>
    <t>MX66</t>
  </si>
  <si>
    <t>MX74</t>
  </si>
  <si>
    <t>MX83</t>
  </si>
  <si>
    <t>MX91</t>
  </si>
  <si>
    <t>MX3</t>
  </si>
  <si>
    <t>MX11</t>
  </si>
  <si>
    <t>MX19</t>
  </si>
  <si>
    <t>MX27</t>
  </si>
  <si>
    <t>MX35</t>
  </si>
  <si>
    <t>MX43</t>
  </si>
  <si>
    <t>MX51</t>
  </si>
  <si>
    <t>MX59</t>
  </si>
  <si>
    <t>MX67</t>
  </si>
  <si>
    <t>MX75</t>
  </si>
  <si>
    <t>MX84</t>
  </si>
  <si>
    <t>MX92</t>
  </si>
  <si>
    <t>MX4</t>
  </si>
  <si>
    <t>MX12</t>
  </si>
  <si>
    <t>MX20</t>
  </si>
  <si>
    <t>MX28</t>
  </si>
  <si>
    <t>MX36</t>
  </si>
  <si>
    <t>MX44</t>
  </si>
  <si>
    <t>MX52</t>
  </si>
  <si>
    <t>MX60</t>
  </si>
  <si>
    <t>MX68</t>
  </si>
  <si>
    <t>MX77</t>
  </si>
  <si>
    <t>MX85</t>
  </si>
  <si>
    <t>MX93</t>
  </si>
  <si>
    <t>MX5</t>
  </si>
  <si>
    <t>MX13</t>
  </si>
  <si>
    <t>MX21</t>
  </si>
  <si>
    <t>MX29</t>
  </si>
  <si>
    <t>MX37</t>
  </si>
  <si>
    <t>MX45</t>
  </si>
  <si>
    <t>MX53</t>
  </si>
  <si>
    <t>MX61</t>
  </si>
  <si>
    <t>MX69</t>
  </si>
  <si>
    <t>MX78</t>
  </si>
  <si>
    <t>MX86</t>
  </si>
  <si>
    <t>MX94</t>
  </si>
  <si>
    <t>MX6</t>
  </si>
  <si>
    <t>MX14</t>
  </si>
  <si>
    <t>MX22</t>
  </si>
  <si>
    <t>MX30</t>
  </si>
  <si>
    <t>MX38</t>
  </si>
  <si>
    <t>MX46</t>
  </si>
  <si>
    <t>MX54</t>
  </si>
  <si>
    <t>MX62</t>
  </si>
  <si>
    <t>MX70</t>
  </si>
  <si>
    <t>MX79</t>
  </si>
  <si>
    <t>MX87</t>
  </si>
  <si>
    <t>MX95</t>
  </si>
  <si>
    <t>MX7</t>
  </si>
  <si>
    <t>MX15</t>
  </si>
  <si>
    <t>MX23</t>
  </si>
  <si>
    <t>MX31</t>
  </si>
  <si>
    <t>MX39</t>
  </si>
  <si>
    <t>MX47</t>
  </si>
  <si>
    <t>MX55</t>
  </si>
  <si>
    <t>MX63</t>
  </si>
  <si>
    <t>MX71</t>
  </si>
  <si>
    <t>MX80</t>
  </si>
  <si>
    <t>MX88</t>
  </si>
  <si>
    <t>MX96</t>
  </si>
  <si>
    <t>MX8</t>
  </si>
  <si>
    <t>MX16</t>
  </si>
  <si>
    <t>MX24</t>
  </si>
  <si>
    <t>MX32</t>
  </si>
  <si>
    <t>MX40</t>
  </si>
  <si>
    <t>MX48</t>
  </si>
  <si>
    <t>MX56</t>
  </si>
  <si>
    <t>MX64</t>
  </si>
  <si>
    <t>MX72</t>
  </si>
  <si>
    <t>MX81</t>
  </si>
  <si>
    <t>MX89</t>
  </si>
  <si>
    <t>MX97</t>
  </si>
  <si>
    <t>MX98</t>
  </si>
  <si>
    <t>MX106</t>
  </si>
  <si>
    <t>MX115</t>
  </si>
  <si>
    <t>MX123</t>
  </si>
  <si>
    <t>MX99</t>
  </si>
  <si>
    <t>MX107</t>
  </si>
  <si>
    <t>MX116</t>
  </si>
  <si>
    <t>MX124</t>
  </si>
  <si>
    <t>MX100</t>
  </si>
  <si>
    <t>MX108</t>
  </si>
  <si>
    <t>MX117</t>
  </si>
  <si>
    <t>MX125</t>
  </si>
  <si>
    <t>MX101</t>
  </si>
  <si>
    <t>MX109</t>
  </si>
  <si>
    <t>MX118</t>
  </si>
  <si>
    <t>MX126</t>
  </si>
  <si>
    <t>MX102</t>
  </si>
  <si>
    <t>MX110</t>
  </si>
  <si>
    <t>MX119</t>
  </si>
  <si>
    <t>MX103</t>
  </si>
  <si>
    <t>MX111</t>
  </si>
  <si>
    <t>MX120</t>
  </si>
  <si>
    <t>MX104</t>
  </si>
  <si>
    <t>MX112</t>
  </si>
  <si>
    <t>MX121</t>
  </si>
  <si>
    <t>MX105</t>
  </si>
  <si>
    <t>MX113</t>
  </si>
  <si>
    <t>MX122</t>
  </si>
  <si>
    <t>SFK001</t>
  </si>
  <si>
    <t>SFK002</t>
  </si>
  <si>
    <t>SFK003</t>
  </si>
  <si>
    <t>SFK004</t>
  </si>
  <si>
    <t>SFK005</t>
  </si>
  <si>
    <t>SFK006</t>
  </si>
  <si>
    <t>SFK007</t>
  </si>
  <si>
    <t>SFK008</t>
  </si>
  <si>
    <t>SFK009</t>
  </si>
  <si>
    <t>SFK010</t>
  </si>
  <si>
    <t>SFK011</t>
  </si>
  <si>
    <t>SFK012</t>
  </si>
  <si>
    <t>SFK013</t>
  </si>
  <si>
    <t>SFK021</t>
  </si>
  <si>
    <t>SFK029</t>
  </si>
  <si>
    <t>SFK037</t>
  </si>
  <si>
    <t>SFK045</t>
  </si>
  <si>
    <t>SFK053</t>
  </si>
  <si>
    <t>SFK061</t>
  </si>
  <si>
    <t>SFK014</t>
  </si>
  <si>
    <t>SFK015</t>
  </si>
  <si>
    <t>SFK016</t>
  </si>
  <si>
    <t>SFK017</t>
  </si>
  <si>
    <t>SFK018</t>
  </si>
  <si>
    <t>SFK019</t>
  </si>
  <si>
    <t>SFK020</t>
  </si>
  <si>
    <t>SFK022</t>
  </si>
  <si>
    <t>SFK023</t>
  </si>
  <si>
    <t>SFK024</t>
  </si>
  <si>
    <t>SFK025</t>
  </si>
  <si>
    <t>SFK026</t>
  </si>
  <si>
    <t>SFK027</t>
  </si>
  <si>
    <t>SFK028</t>
  </si>
  <si>
    <t>SFK030</t>
  </si>
  <si>
    <t>SFK031</t>
  </si>
  <si>
    <t>SFK032</t>
  </si>
  <si>
    <t>SFK033</t>
  </si>
  <si>
    <t>SFK034</t>
  </si>
  <si>
    <t>SFK035</t>
  </si>
  <si>
    <t>SFK036</t>
  </si>
  <si>
    <t>SFK038</t>
  </si>
  <si>
    <t>SFK039</t>
  </si>
  <si>
    <t>SFK040</t>
  </si>
  <si>
    <t>SFK041</t>
  </si>
  <si>
    <t>SFK042</t>
  </si>
  <si>
    <t>SFK043</t>
  </si>
  <si>
    <t>SFK044</t>
  </si>
  <si>
    <t>SFK046</t>
  </si>
  <si>
    <t>SFK047</t>
  </si>
  <si>
    <t>SFK048</t>
  </si>
  <si>
    <t>SFK049</t>
  </si>
  <si>
    <t>SFK050</t>
  </si>
  <si>
    <t>SFK051</t>
  </si>
  <si>
    <t>SFK052</t>
  </si>
  <si>
    <t>SFK054</t>
  </si>
  <si>
    <t>SFK055</t>
  </si>
  <si>
    <t>SFK056</t>
  </si>
  <si>
    <t>SFK057</t>
  </si>
  <si>
    <t>SFK058</t>
  </si>
  <si>
    <t>SFK059</t>
  </si>
  <si>
    <t>SFK060</t>
  </si>
  <si>
    <t>SFK062</t>
  </si>
  <si>
    <t>SFK063</t>
  </si>
  <si>
    <t>SFK064</t>
  </si>
  <si>
    <t>SFK065</t>
  </si>
  <si>
    <t>SFK066</t>
  </si>
  <si>
    <t>SFK067</t>
  </si>
  <si>
    <t>SFK068</t>
  </si>
  <si>
    <t>SFK069</t>
  </si>
  <si>
    <t>SFK070</t>
  </si>
  <si>
    <t>SFK071</t>
  </si>
  <si>
    <t>SFK072</t>
  </si>
  <si>
    <t>SFK073</t>
  </si>
  <si>
    <t>SFK074</t>
  </si>
  <si>
    <t>SFK075</t>
  </si>
  <si>
    <t>SFK076</t>
  </si>
  <si>
    <t>SFK077</t>
  </si>
  <si>
    <t>SFK085</t>
  </si>
  <si>
    <t>SFK093</t>
  </si>
  <si>
    <t>SFK101</t>
  </si>
  <si>
    <t>SFK109</t>
  </si>
  <si>
    <t>SFK117</t>
  </si>
  <si>
    <t>SFK125</t>
  </si>
  <si>
    <t>SFK133</t>
  </si>
  <si>
    <t>SFK141</t>
  </si>
  <si>
    <t>SFK149</t>
  </si>
  <si>
    <t>SFK157</t>
  </si>
  <si>
    <t>SFK078</t>
  </si>
  <si>
    <t>SFK079</t>
  </si>
  <si>
    <t>SFK080</t>
  </si>
  <si>
    <t>SFK081</t>
  </si>
  <si>
    <t>SFK082</t>
  </si>
  <si>
    <t>SFK083</t>
  </si>
  <si>
    <t>SFK084</t>
  </si>
  <si>
    <t>SFK086</t>
  </si>
  <si>
    <t>SFK087</t>
  </si>
  <si>
    <t>SFK088</t>
  </si>
  <si>
    <t>SFK089</t>
  </si>
  <si>
    <t>SFK090</t>
  </si>
  <si>
    <t>SFK091</t>
  </si>
  <si>
    <t>SFK092</t>
  </si>
  <si>
    <t>SFK094</t>
  </si>
  <si>
    <t>SFK095</t>
  </si>
  <si>
    <t>SFK096</t>
  </si>
  <si>
    <t>SFK097</t>
  </si>
  <si>
    <t>SFK098</t>
  </si>
  <si>
    <t>SFK099</t>
  </si>
  <si>
    <t>SFK100</t>
  </si>
  <si>
    <t>SFK102</t>
  </si>
  <si>
    <t>SFK103</t>
  </si>
  <si>
    <t>SFK104</t>
  </si>
  <si>
    <t>SFK105</t>
  </si>
  <si>
    <t>SFK106</t>
  </si>
  <si>
    <t>SFK107</t>
  </si>
  <si>
    <t>SFK108</t>
  </si>
  <si>
    <t>SFK110</t>
  </si>
  <si>
    <t>SFK111</t>
  </si>
  <si>
    <t>SFK112</t>
  </si>
  <si>
    <t>SFK113</t>
  </si>
  <si>
    <t>SFK114</t>
  </si>
  <si>
    <t>SFK115</t>
  </si>
  <si>
    <t>SFK116</t>
  </si>
  <si>
    <t>SFK118</t>
  </si>
  <si>
    <t>SFK119</t>
  </si>
  <si>
    <t>SFK120</t>
  </si>
  <si>
    <t>SFK121</t>
  </si>
  <si>
    <t>SFK122</t>
  </si>
  <si>
    <t>SFK123</t>
  </si>
  <si>
    <t>SFK124</t>
  </si>
  <si>
    <t>SFK126</t>
  </si>
  <si>
    <t>SFK127</t>
  </si>
  <si>
    <t>SFK128</t>
  </si>
  <si>
    <t>SFK129</t>
  </si>
  <si>
    <t>SFK130</t>
  </si>
  <si>
    <t>SFK132</t>
  </si>
  <si>
    <t>SFK134</t>
  </si>
  <si>
    <t>SFK143</t>
  </si>
  <si>
    <t>SFK152</t>
  </si>
  <si>
    <t>SFK161</t>
  </si>
  <si>
    <t>SFK135</t>
  </si>
  <si>
    <t>SFK136</t>
  </si>
  <si>
    <t>SFK137</t>
  </si>
  <si>
    <t>SFK138</t>
  </si>
  <si>
    <t>SFK139</t>
  </si>
  <si>
    <t>SFK140</t>
  </si>
  <si>
    <t>SFK142</t>
  </si>
  <si>
    <t>SFK150</t>
  </si>
  <si>
    <t>SFK158</t>
  </si>
  <si>
    <t>SFK144</t>
  </si>
  <si>
    <t>SFK145</t>
  </si>
  <si>
    <t>SFK146</t>
  </si>
  <si>
    <t>SFK147</t>
  </si>
  <si>
    <t>SFK148</t>
  </si>
  <si>
    <t>SFK151</t>
  </si>
  <si>
    <t>SFK153</t>
  </si>
  <si>
    <t>SFK154</t>
  </si>
  <si>
    <t>SFK155</t>
  </si>
  <si>
    <t>SFK156</t>
  </si>
  <si>
    <t>SFK159</t>
  </si>
  <si>
    <t>SFK160</t>
  </si>
  <si>
    <t>SFK162</t>
  </si>
  <si>
    <t>SFK163</t>
  </si>
  <si>
    <t>SFK164</t>
  </si>
  <si>
    <t>SFK165</t>
  </si>
  <si>
    <t>SFK166</t>
  </si>
  <si>
    <t>SFK167</t>
  </si>
  <si>
    <t>SFK168</t>
  </si>
  <si>
    <t>SFK169</t>
  </si>
  <si>
    <t>SFK170</t>
  </si>
  <si>
    <t>SFK171</t>
  </si>
  <si>
    <t>SFK172</t>
  </si>
  <si>
    <t>SFK173</t>
  </si>
  <si>
    <t>SFK174</t>
  </si>
  <si>
    <t>SFK175</t>
  </si>
  <si>
    <t>SFK176</t>
  </si>
  <si>
    <t>SFK177</t>
  </si>
  <si>
    <t>SFK178</t>
  </si>
  <si>
    <t>SFK179</t>
  </si>
  <si>
    <t>SFK180</t>
  </si>
  <si>
    <t>SFK181</t>
  </si>
  <si>
    <t>SFK182</t>
  </si>
  <si>
    <t>SFK190</t>
  </si>
  <si>
    <t>SFK198</t>
  </si>
  <si>
    <t>SFK206</t>
  </si>
  <si>
    <t>SFK214</t>
  </si>
  <si>
    <t>SFK183</t>
  </si>
  <si>
    <t>SFK184</t>
  </si>
  <si>
    <t>SFK185</t>
  </si>
  <si>
    <t>SFK186</t>
  </si>
  <si>
    <t>SFK187</t>
  </si>
  <si>
    <t>SFK188</t>
  </si>
  <si>
    <t>SFK189</t>
  </si>
  <si>
    <t>SFK191</t>
  </si>
  <si>
    <t>SFK192</t>
  </si>
  <si>
    <t>SFK193</t>
  </si>
  <si>
    <t>SFK194</t>
  </si>
  <si>
    <t>SFK195</t>
  </si>
  <si>
    <t>SFK196</t>
  </si>
  <si>
    <t>SFK197</t>
  </si>
  <si>
    <t>SFK199</t>
  </si>
  <si>
    <t>SFK200</t>
  </si>
  <si>
    <t>SFK201</t>
  </si>
  <si>
    <t>SFK202</t>
  </si>
  <si>
    <t>SFK203</t>
  </si>
  <si>
    <t>SFK204</t>
  </si>
  <si>
    <t>SFK205</t>
  </si>
  <si>
    <t>SFK207</t>
  </si>
  <si>
    <t>SFK208</t>
  </si>
  <si>
    <t>SFK209</t>
  </si>
  <si>
    <t>SFK210</t>
  </si>
  <si>
    <t>SFK211</t>
  </si>
  <si>
    <t>SFK212</t>
  </si>
  <si>
    <t>SFK213</t>
  </si>
  <si>
    <t>SFK215</t>
  </si>
  <si>
    <t>SFK216</t>
  </si>
  <si>
    <t>SFK217</t>
  </si>
  <si>
    <t>SFK218</t>
  </si>
  <si>
    <t>SFK219</t>
  </si>
  <si>
    <t>SFK220</t>
  </si>
  <si>
    <t>PCR Product Dilution Plate 4 Layout</t>
  </si>
  <si>
    <t>PCR Product Dilution Plate 4 µL NFW</t>
  </si>
  <si>
    <t>PCR Product Dilution Plate 4 µL DNA</t>
  </si>
  <si>
    <t>Y</t>
  </si>
  <si>
    <t>N</t>
  </si>
  <si>
    <t>Use?</t>
  </si>
  <si>
    <t>PCRplate</t>
  </si>
  <si>
    <t>Plate 1</t>
  </si>
  <si>
    <t>Plate 2</t>
  </si>
  <si>
    <t>Plate 3</t>
  </si>
  <si>
    <t>Plate 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</si>
</sst>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1">
    <font>
      <sz val="12"/>
      <color theme="1"/>
      <name val="Helvetica"/>
      <family val="2"/>
    </font>
    <font>
      <sz val="12"/>
      <color rgb="FF006100"/>
      <name val="Helvetica"/>
      <family val="2"/>
    </font>
    <font>
      <b/>
      <sz val="12"/>
      <color theme="1"/>
      <name val="Helvetica"/>
      <family val="2"/>
    </font>
    <font>
      <sz val="12"/>
      <name val="Helvetica"/>
      <family val="2"/>
    </font>
    <font>
      <b/>
      <sz val="12"/>
      <name val="Helvetica"/>
      <family val="2"/>
    </font>
    <font>
      <sz val="12"/>
      <color rgb="FF000000"/>
      <name val="Helvetica"/>
      <family val="2"/>
    </font>
    <font>
      <b/>
      <sz val="12"/>
      <color rgb="FF000000"/>
      <name val="Helvetica"/>
      <family val="2"/>
    </font>
    <font>
      <sz val="8"/>
      <name val="Helvetica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color theme="1"/>
      <name val="Helvetica"/>
      <family val="2"/>
    </font>
    <font>
      <sz val="12"/>
      <color rgb="FF006100"/>
      <name val="Calibri"/>
      <family val="2"/>
      <scheme val="minor"/>
    </font>
    <font>
      <sz val="12"/>
      <color rgb="FF9C5700"/>
      <name val="Helvetica"/>
      <family val="2"/>
    </font>
    <font>
      <i/>
      <sz val="12"/>
      <color theme="1"/>
      <name val="Helvetica"/>
      <family val="2"/>
    </font>
    <font>
      <b/>
      <sz val="12"/>
      <color rgb="FF000000"/>
      <name val="Calibri"/>
      <family val="2"/>
    </font>
    <font>
      <sz val="12"/>
      <color rgb="FF000000"/>
      <name val="Calibri"/>
      <family val="2"/>
    </font>
    <font>
      <sz val="12"/>
      <color theme="1"/>
      <name val="Helvetica"/>
      <family val="2"/>
    </font>
    <font>
      <sz val="14"/>
      <color rgb="FF00FF00"/>
      <name val="Helvetica Neue"/>
      <family val="2"/>
    </font>
    <font>
      <sz val="14"/>
      <color rgb="FF172B4D"/>
      <name val="Helvetica Neue"/>
      <family val="2"/>
    </font>
    <font>
      <sz val="12"/>
      <color rgb="FF9C0006"/>
      <name val="Helvetica"/>
      <family val="2"/>
    </font>
  </fonts>
  <fills count="1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D9D9D9"/>
        <bgColor rgb="FF000000"/>
      </patternFill>
    </fill>
    <fill>
      <patternFill patternType="solid">
        <fgColor rgb="FFFFEB9C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6D55"/>
        <bgColor indexed="64"/>
      </patternFill>
    </fill>
    <fill>
      <patternFill patternType="solid">
        <fgColor rgb="FFB84F91"/>
        <bgColor indexed="64"/>
      </patternFill>
    </fill>
    <fill>
      <patternFill patternType="solid">
        <fgColor theme="0" tint="-0.14999847407452621"/>
        <bgColor rgb="FF000000"/>
      </patternFill>
    </fill>
    <fill>
      <patternFill patternType="solid">
        <fgColor rgb="FFF65A6F"/>
        <bgColor indexed="64"/>
      </patternFill>
    </fill>
    <fill>
      <patternFill patternType="solid">
        <fgColor rgb="FFFF8836"/>
        <bgColor indexed="64"/>
      </patternFill>
    </fill>
  </fills>
  <borders count="7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double">
        <color indexed="64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Down="1"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 style="thin">
        <color indexed="64"/>
      </diagonal>
    </border>
    <border>
      <left style="thin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 style="medium">
        <color indexed="64"/>
      </right>
      <top/>
      <bottom style="double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 style="thin">
        <color indexed="64"/>
      </diagonal>
    </border>
    <border diagonalDown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 style="thin">
        <color indexed="64"/>
      </diagonal>
    </border>
    <border diagonalDown="1"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 style="thin">
        <color indexed="64"/>
      </diagonal>
    </border>
  </borders>
  <cellStyleXfs count="7">
    <xf numFmtId="0" fontId="0" fillId="0" borderId="0"/>
    <xf numFmtId="0" fontId="1" fillId="2" borderId="0" applyNumberFormat="0" applyBorder="0" applyAlignment="0" applyProtection="0"/>
    <xf numFmtId="0" fontId="8" fillId="0" borderId="0"/>
    <xf numFmtId="0" fontId="10" fillId="3" borderId="0" applyNumberFormat="0" applyBorder="0" applyAlignment="0" applyProtection="0"/>
    <xf numFmtId="0" fontId="12" fillId="2" borderId="0" applyNumberFormat="0" applyBorder="0" applyAlignment="0" applyProtection="0"/>
    <xf numFmtId="0" fontId="13" fillId="5" borderId="0" applyNumberFormat="0" applyBorder="0" applyAlignment="0" applyProtection="0"/>
    <xf numFmtId="0" fontId="20" fillId="3" borderId="0" applyNumberFormat="0" applyBorder="0" applyAlignment="0" applyProtection="0"/>
  </cellStyleXfs>
  <cellXfs count="403">
    <xf numFmtId="0" fontId="0" fillId="0" borderId="0" xfId="0"/>
    <xf numFmtId="0" fontId="0" fillId="0" borderId="0" xfId="0" applyFont="1"/>
    <xf numFmtId="0" fontId="2" fillId="0" borderId="0" xfId="0" applyFont="1"/>
    <xf numFmtId="0" fontId="2" fillId="0" borderId="20" xfId="0" applyFont="1" applyBorder="1"/>
    <xf numFmtId="0" fontId="2" fillId="0" borderId="23" xfId="0" applyFont="1" applyBorder="1"/>
    <xf numFmtId="0" fontId="6" fillId="4" borderId="32" xfId="0" applyFont="1" applyFill="1" applyBorder="1"/>
    <xf numFmtId="0" fontId="8" fillId="0" borderId="0" xfId="2"/>
    <xf numFmtId="0" fontId="9" fillId="0" borderId="0" xfId="2" applyFont="1"/>
    <xf numFmtId="164" fontId="5" fillId="0" borderId="9" xfId="2" applyNumberFormat="1" applyFont="1" applyBorder="1" applyAlignment="1">
      <alignment horizontal="center"/>
    </xf>
    <xf numFmtId="164" fontId="5" fillId="0" borderId="1" xfId="2" applyNumberFormat="1" applyFont="1" applyBorder="1" applyAlignment="1">
      <alignment horizontal="center"/>
    </xf>
    <xf numFmtId="164" fontId="5" fillId="0" borderId="8" xfId="2" applyNumberFormat="1" applyFont="1" applyBorder="1" applyAlignment="1">
      <alignment horizontal="center"/>
    </xf>
    <xf numFmtId="164" fontId="5" fillId="0" borderId="6" xfId="2" applyNumberFormat="1" applyFont="1" applyBorder="1" applyAlignment="1">
      <alignment horizontal="center"/>
    </xf>
    <xf numFmtId="164" fontId="5" fillId="0" borderId="5" xfId="2" applyNumberFormat="1" applyFont="1" applyBorder="1" applyAlignment="1">
      <alignment horizontal="center"/>
    </xf>
    <xf numFmtId="0" fontId="5" fillId="0" borderId="0" xfId="2" applyFont="1" applyAlignment="1">
      <alignment horizontal="center"/>
    </xf>
    <xf numFmtId="164" fontId="9" fillId="0" borderId="0" xfId="2" applyNumberFormat="1" applyFont="1"/>
    <xf numFmtId="0" fontId="3" fillId="0" borderId="9" xfId="2" applyFont="1" applyBorder="1" applyAlignment="1">
      <alignment horizontal="center"/>
    </xf>
    <xf numFmtId="0" fontId="3" fillId="0" borderId="1" xfId="2" applyFont="1" applyBorder="1" applyAlignment="1">
      <alignment horizontal="center"/>
    </xf>
    <xf numFmtId="0" fontId="3" fillId="0" borderId="8" xfId="2" applyFont="1" applyBorder="1" applyAlignment="1">
      <alignment horizontal="center"/>
    </xf>
    <xf numFmtId="0" fontId="3" fillId="0" borderId="7" xfId="2" applyFont="1" applyBorder="1" applyAlignment="1">
      <alignment horizontal="center"/>
    </xf>
    <xf numFmtId="0" fontId="3" fillId="0" borderId="6" xfId="2" applyFont="1" applyBorder="1" applyAlignment="1">
      <alignment horizontal="center"/>
    </xf>
    <xf numFmtId="0" fontId="3" fillId="0" borderId="5" xfId="2" applyFont="1" applyBorder="1" applyAlignment="1">
      <alignment horizontal="center"/>
    </xf>
    <xf numFmtId="0" fontId="0" fillId="0" borderId="0" xfId="0" applyBorder="1"/>
    <xf numFmtId="0" fontId="5" fillId="0" borderId="2" xfId="0" applyFont="1" applyBorder="1"/>
    <xf numFmtId="0" fontId="5" fillId="0" borderId="3" xfId="0" applyFont="1" applyBorder="1"/>
    <xf numFmtId="0" fontId="5" fillId="0" borderId="4" xfId="0" applyFont="1" applyBorder="1"/>
    <xf numFmtId="0" fontId="6" fillId="0" borderId="0" xfId="0" applyFont="1" applyFill="1" applyBorder="1"/>
    <xf numFmtId="0" fontId="0" fillId="0" borderId="0" xfId="0" applyFont="1" applyBorder="1"/>
    <xf numFmtId="0" fontId="0" fillId="0" borderId="23" xfId="0" applyFont="1" applyBorder="1"/>
    <xf numFmtId="0" fontId="0" fillId="0" borderId="21" xfId="0" applyFont="1" applyBorder="1"/>
    <xf numFmtId="0" fontId="0" fillId="0" borderId="25" xfId="0" applyFont="1" applyBorder="1"/>
    <xf numFmtId="0" fontId="0" fillId="0" borderId="24" xfId="0" applyFont="1" applyBorder="1"/>
    <xf numFmtId="0" fontId="5" fillId="0" borderId="30" xfId="0" applyFont="1" applyBorder="1"/>
    <xf numFmtId="0" fontId="3" fillId="0" borderId="1" xfId="0" applyFont="1" applyFill="1" applyBorder="1" applyAlignment="1">
      <alignment horizontal="right"/>
    </xf>
    <xf numFmtId="0" fontId="6" fillId="4" borderId="41" xfId="0" applyFont="1" applyFill="1" applyBorder="1"/>
    <xf numFmtId="0" fontId="0" fillId="0" borderId="31" xfId="0" applyFont="1" applyBorder="1"/>
    <xf numFmtId="0" fontId="13" fillId="5" borderId="8" xfId="5" applyBorder="1"/>
    <xf numFmtId="0" fontId="3" fillId="0" borderId="8" xfId="5" applyFont="1" applyFill="1" applyBorder="1"/>
    <xf numFmtId="0" fontId="5" fillId="0" borderId="42" xfId="0" applyFont="1" applyBorder="1"/>
    <xf numFmtId="0" fontId="3" fillId="0" borderId="27" xfId="5" applyFont="1" applyFill="1" applyBorder="1"/>
    <xf numFmtId="0" fontId="0" fillId="0" borderId="1" xfId="0" applyBorder="1"/>
    <xf numFmtId="0" fontId="0" fillId="0" borderId="9" xfId="0" applyBorder="1"/>
    <xf numFmtId="0" fontId="0" fillId="0" borderId="28" xfId="0" applyBorder="1"/>
    <xf numFmtId="0" fontId="0" fillId="0" borderId="29" xfId="0" applyBorder="1"/>
    <xf numFmtId="0" fontId="3" fillId="0" borderId="33" xfId="0" applyFont="1" applyFill="1" applyBorder="1"/>
    <xf numFmtId="0" fontId="3" fillId="0" borderId="8" xfId="0" applyFont="1" applyFill="1" applyBorder="1"/>
    <xf numFmtId="0" fontId="3" fillId="0" borderId="27" xfId="0" applyFont="1" applyFill="1" applyBorder="1"/>
    <xf numFmtId="0" fontId="3" fillId="0" borderId="16" xfId="0" applyFont="1" applyFill="1" applyBorder="1"/>
    <xf numFmtId="0" fontId="3" fillId="0" borderId="28" xfId="0" applyFont="1" applyFill="1" applyBorder="1" applyAlignment="1">
      <alignment horizontal="right"/>
    </xf>
    <xf numFmtId="0" fontId="3" fillId="0" borderId="5" xfId="5" applyFont="1" applyFill="1" applyBorder="1"/>
    <xf numFmtId="0" fontId="3" fillId="0" borderId="6" xfId="0" applyFont="1" applyFill="1" applyBorder="1" applyAlignment="1">
      <alignment horizontal="right"/>
    </xf>
    <xf numFmtId="0" fontId="0" fillId="0" borderId="6" xfId="0" applyBorder="1"/>
    <xf numFmtId="0" fontId="0" fillId="0" borderId="1" xfId="0" applyFont="1" applyBorder="1"/>
    <xf numFmtId="0" fontId="3" fillId="0" borderId="5" xfId="0" applyFont="1" applyFill="1" applyBorder="1"/>
    <xf numFmtId="0" fontId="3" fillId="0" borderId="17" xfId="0" applyFont="1" applyFill="1" applyBorder="1" applyAlignment="1">
      <alignment horizontal="right"/>
    </xf>
    <xf numFmtId="0" fontId="0" fillId="0" borderId="43" xfId="0" applyFont="1" applyBorder="1"/>
    <xf numFmtId="0" fontId="0" fillId="0" borderId="29" xfId="0" applyFont="1" applyBorder="1"/>
    <xf numFmtId="0" fontId="0" fillId="0" borderId="7" xfId="0" applyBorder="1"/>
    <xf numFmtId="0" fontId="14" fillId="0" borderId="6" xfId="0" applyFont="1" applyBorder="1"/>
    <xf numFmtId="0" fontId="14" fillId="0" borderId="1" xfId="0" applyFont="1" applyBorder="1"/>
    <xf numFmtId="0" fontId="14" fillId="0" borderId="28" xfId="0" applyFont="1" applyBorder="1"/>
    <xf numFmtId="0" fontId="3" fillId="6" borderId="8" xfId="5" applyFont="1" applyFill="1" applyBorder="1"/>
    <xf numFmtId="0" fontId="0" fillId="6" borderId="1" xfId="0" applyFill="1" applyBorder="1"/>
    <xf numFmtId="0" fontId="14" fillId="6" borderId="1" xfId="0" applyFont="1" applyFill="1" applyBorder="1"/>
    <xf numFmtId="0" fontId="0" fillId="6" borderId="9" xfId="0" applyFill="1" applyBorder="1"/>
    <xf numFmtId="0" fontId="0" fillId="6" borderId="0" xfId="0" applyFill="1" applyBorder="1"/>
    <xf numFmtId="0" fontId="2" fillId="6" borderId="2" xfId="0" applyFont="1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13" fillId="5" borderId="13" xfId="5" applyBorder="1"/>
    <xf numFmtId="0" fontId="1" fillId="2" borderId="8" xfId="1" applyBorder="1"/>
    <xf numFmtId="0" fontId="5" fillId="0" borderId="1" xfId="0" applyFont="1" applyBorder="1"/>
    <xf numFmtId="0" fontId="3" fillId="0" borderId="37" xfId="0" applyFont="1" applyFill="1" applyBorder="1" applyAlignment="1">
      <alignment horizontal="right"/>
    </xf>
    <xf numFmtId="0" fontId="6" fillId="4" borderId="44" xfId="0" applyFont="1" applyFill="1" applyBorder="1"/>
    <xf numFmtId="0" fontId="6" fillId="4" borderId="44" xfId="0" applyFont="1" applyFill="1" applyBorder="1" applyAlignment="1">
      <alignment wrapText="1"/>
    </xf>
    <xf numFmtId="0" fontId="3" fillId="0" borderId="16" xfId="5" applyFont="1" applyFill="1" applyBorder="1"/>
    <xf numFmtId="0" fontId="5" fillId="0" borderId="6" xfId="0" applyFont="1" applyBorder="1"/>
    <xf numFmtId="0" fontId="0" fillId="0" borderId="7" xfId="0" applyFont="1" applyBorder="1"/>
    <xf numFmtId="0" fontId="0" fillId="0" borderId="9" xfId="0" applyFont="1" applyBorder="1"/>
    <xf numFmtId="0" fontId="13" fillId="5" borderId="9" xfId="5" applyBorder="1"/>
    <xf numFmtId="0" fontId="13" fillId="0" borderId="9" xfId="5" applyFill="1" applyBorder="1"/>
    <xf numFmtId="0" fontId="5" fillId="0" borderId="28" xfId="0" applyFont="1" applyBorder="1"/>
    <xf numFmtId="0" fontId="5" fillId="0" borderId="45" xfId="0" applyFont="1" applyBorder="1"/>
    <xf numFmtId="0" fontId="0" fillId="0" borderId="38" xfId="0" applyFont="1" applyBorder="1"/>
    <xf numFmtId="0" fontId="6" fillId="4" borderId="46" xfId="0" applyFont="1" applyFill="1" applyBorder="1"/>
    <xf numFmtId="0" fontId="5" fillId="0" borderId="47" xfId="0" applyFont="1" applyBorder="1"/>
    <xf numFmtId="0" fontId="13" fillId="5" borderId="43" xfId="5" applyBorder="1"/>
    <xf numFmtId="0" fontId="0" fillId="0" borderId="48" xfId="0" applyFont="1" applyBorder="1"/>
    <xf numFmtId="0" fontId="5" fillId="0" borderId="37" xfId="0" applyFont="1" applyBorder="1"/>
    <xf numFmtId="0" fontId="5" fillId="0" borderId="17" xfId="0" applyFont="1" applyBorder="1"/>
    <xf numFmtId="0" fontId="0" fillId="0" borderId="18" xfId="0" applyFont="1" applyBorder="1"/>
    <xf numFmtId="0" fontId="3" fillId="0" borderId="14" xfId="0" applyFont="1" applyFill="1" applyBorder="1" applyAlignment="1">
      <alignment horizontal="right"/>
    </xf>
    <xf numFmtId="0" fontId="5" fillId="0" borderId="14" xfId="0" applyFont="1" applyBorder="1"/>
    <xf numFmtId="0" fontId="0" fillId="0" borderId="14" xfId="0" applyBorder="1"/>
    <xf numFmtId="0" fontId="13" fillId="5" borderId="15" xfId="5" applyBorder="1"/>
    <xf numFmtId="0" fontId="8" fillId="0" borderId="49" xfId="2" applyBorder="1"/>
    <xf numFmtId="0" fontId="8" fillId="0" borderId="50" xfId="2" applyBorder="1"/>
    <xf numFmtId="0" fontId="8" fillId="0" borderId="51" xfId="2" applyBorder="1"/>
    <xf numFmtId="0" fontId="8" fillId="0" borderId="52" xfId="2" applyBorder="1"/>
    <xf numFmtId="0" fontId="8" fillId="0" borderId="53" xfId="2" applyBorder="1"/>
    <xf numFmtId="0" fontId="8" fillId="0" borderId="54" xfId="2" applyBorder="1"/>
    <xf numFmtId="0" fontId="8" fillId="0" borderId="55" xfId="2" applyBorder="1"/>
    <xf numFmtId="0" fontId="3" fillId="0" borderId="0" xfId="0" applyFont="1"/>
    <xf numFmtId="0" fontId="0" fillId="0" borderId="33" xfId="0" applyBorder="1"/>
    <xf numFmtId="0" fontId="0" fillId="0" borderId="37" xfId="0" applyBorder="1"/>
    <xf numFmtId="0" fontId="0" fillId="0" borderId="8" xfId="0" applyBorder="1"/>
    <xf numFmtId="0" fontId="4" fillId="4" borderId="32" xfId="0" applyFont="1" applyFill="1" applyBorder="1"/>
    <xf numFmtId="0" fontId="3" fillId="0" borderId="1" xfId="0" applyFont="1" applyBorder="1" applyAlignment="1">
      <alignment horizontal="right"/>
    </xf>
    <xf numFmtId="0" fontId="3" fillId="0" borderId="28" xfId="0" applyFont="1" applyBorder="1" applyAlignment="1">
      <alignment horizontal="right"/>
    </xf>
    <xf numFmtId="0" fontId="3" fillId="0" borderId="17" xfId="0" applyFont="1" applyBorder="1" applyAlignment="1">
      <alignment horizontal="right"/>
    </xf>
    <xf numFmtId="0" fontId="0" fillId="0" borderId="17" xfId="0" applyBorder="1"/>
    <xf numFmtId="0" fontId="3" fillId="0" borderId="6" xfId="0" applyFont="1" applyBorder="1" applyAlignment="1">
      <alignment horizontal="right"/>
    </xf>
    <xf numFmtId="0" fontId="3" fillId="0" borderId="37" xfId="0" applyFont="1" applyBorder="1" applyAlignment="1">
      <alignment horizontal="right"/>
    </xf>
    <xf numFmtId="0" fontId="6" fillId="4" borderId="56" xfId="0" applyFont="1" applyFill="1" applyBorder="1" applyAlignment="1">
      <alignment wrapText="1"/>
    </xf>
    <xf numFmtId="164" fontId="5" fillId="7" borderId="5" xfId="2" applyNumberFormat="1" applyFont="1" applyFill="1" applyBorder="1" applyAlignment="1">
      <alignment horizontal="center"/>
    </xf>
    <xf numFmtId="164" fontId="5" fillId="7" borderId="6" xfId="2" applyNumberFormat="1" applyFont="1" applyFill="1" applyBorder="1" applyAlignment="1">
      <alignment horizontal="center"/>
    </xf>
    <xf numFmtId="164" fontId="5" fillId="7" borderId="7" xfId="2" applyNumberFormat="1" applyFont="1" applyFill="1" applyBorder="1" applyAlignment="1">
      <alignment horizontal="center"/>
    </xf>
    <xf numFmtId="164" fontId="5" fillId="7" borderId="8" xfId="2" applyNumberFormat="1" applyFont="1" applyFill="1" applyBorder="1" applyAlignment="1">
      <alignment horizontal="center"/>
    </xf>
    <xf numFmtId="164" fontId="5" fillId="7" borderId="1" xfId="2" applyNumberFormat="1" applyFont="1" applyFill="1" applyBorder="1" applyAlignment="1">
      <alignment horizontal="center"/>
    </xf>
    <xf numFmtId="164" fontId="5" fillId="7" borderId="9" xfId="2" applyNumberFormat="1" applyFont="1" applyFill="1" applyBorder="1" applyAlignment="1">
      <alignment horizontal="center"/>
    </xf>
    <xf numFmtId="164" fontId="5" fillId="8" borderId="5" xfId="2" applyNumberFormat="1" applyFont="1" applyFill="1" applyBorder="1" applyAlignment="1">
      <alignment horizontal="center"/>
    </xf>
    <xf numFmtId="164" fontId="5" fillId="8" borderId="6" xfId="2" applyNumberFormat="1" applyFont="1" applyFill="1" applyBorder="1" applyAlignment="1">
      <alignment horizontal="center"/>
    </xf>
    <xf numFmtId="164" fontId="5" fillId="8" borderId="7" xfId="2" applyNumberFormat="1" applyFont="1" applyFill="1" applyBorder="1" applyAlignment="1">
      <alignment horizontal="center"/>
    </xf>
    <xf numFmtId="164" fontId="5" fillId="8" borderId="8" xfId="2" applyNumberFormat="1" applyFont="1" applyFill="1" applyBorder="1" applyAlignment="1">
      <alignment horizontal="center"/>
    </xf>
    <xf numFmtId="164" fontId="5" fillId="8" borderId="1" xfId="2" applyNumberFormat="1" applyFont="1" applyFill="1" applyBorder="1" applyAlignment="1">
      <alignment horizontal="center"/>
    </xf>
    <xf numFmtId="164" fontId="5" fillId="8" borderId="9" xfId="2" applyNumberFormat="1" applyFont="1" applyFill="1" applyBorder="1" applyAlignment="1">
      <alignment horizontal="center"/>
    </xf>
    <xf numFmtId="164" fontId="0" fillId="8" borderId="37" xfId="0" applyNumberFormat="1" applyFill="1" applyBorder="1"/>
    <xf numFmtId="164" fontId="0" fillId="8" borderId="1" xfId="0" applyNumberFormat="1" applyFill="1" applyBorder="1"/>
    <xf numFmtId="164" fontId="0" fillId="8" borderId="17" xfId="0" applyNumberFormat="1" applyFill="1" applyBorder="1"/>
    <xf numFmtId="164" fontId="0" fillId="8" borderId="6" xfId="0" applyNumberFormat="1" applyFill="1" applyBorder="1"/>
    <xf numFmtId="164" fontId="0" fillId="8" borderId="28" xfId="0" applyNumberFormat="1" applyFill="1" applyBorder="1"/>
    <xf numFmtId="164" fontId="0" fillId="7" borderId="38" xfId="0" applyNumberFormat="1" applyFill="1" applyBorder="1"/>
    <xf numFmtId="164" fontId="0" fillId="7" borderId="9" xfId="0" applyNumberFormat="1" applyFill="1" applyBorder="1"/>
    <xf numFmtId="164" fontId="0" fillId="7" borderId="18" xfId="0" applyNumberFormat="1" applyFill="1" applyBorder="1"/>
    <xf numFmtId="164" fontId="0" fillId="7" borderId="7" xfId="0" applyNumberFormat="1" applyFill="1" applyBorder="1"/>
    <xf numFmtId="164" fontId="0" fillId="7" borderId="29" xfId="0" applyNumberFormat="1" applyFill="1" applyBorder="1"/>
    <xf numFmtId="0" fontId="2" fillId="6" borderId="32" xfId="0" applyFont="1" applyFill="1" applyBorder="1"/>
    <xf numFmtId="0" fontId="2" fillId="6" borderId="44" xfId="0" applyFont="1" applyFill="1" applyBorder="1"/>
    <xf numFmtId="0" fontId="2" fillId="6" borderId="56" xfId="0" applyFont="1" applyFill="1" applyBorder="1"/>
    <xf numFmtId="0" fontId="0" fillId="0" borderId="38" xfId="0" applyBorder="1"/>
    <xf numFmtId="0" fontId="0" fillId="0" borderId="27" xfId="0" applyBorder="1"/>
    <xf numFmtId="0" fontId="14" fillId="0" borderId="37" xfId="0" applyFont="1" applyBorder="1"/>
    <xf numFmtId="14" fontId="5" fillId="0" borderId="1" xfId="0" applyNumberFormat="1" applyFont="1" applyBorder="1"/>
    <xf numFmtId="14" fontId="5" fillId="0" borderId="37" xfId="0" applyNumberFormat="1" applyFont="1" applyBorder="1"/>
    <xf numFmtId="14" fontId="5" fillId="0" borderId="28" xfId="0" applyNumberFormat="1" applyFont="1" applyBorder="1"/>
    <xf numFmtId="0" fontId="5" fillId="0" borderId="33" xfId="0" applyFont="1" applyBorder="1" applyAlignment="1">
      <alignment horizontal="left"/>
    </xf>
    <xf numFmtId="0" fontId="0" fillId="0" borderId="37" xfId="0" applyFont="1" applyBorder="1" applyAlignment="1">
      <alignment horizontal="left"/>
    </xf>
    <xf numFmtId="164" fontId="0" fillId="0" borderId="37" xfId="0" applyNumberFormat="1" applyFont="1" applyBorder="1" applyAlignment="1">
      <alignment horizontal="left"/>
    </xf>
    <xf numFmtId="2" fontId="0" fillId="0" borderId="37" xfId="0" applyNumberFormat="1" applyFont="1" applyBorder="1" applyAlignment="1">
      <alignment horizontal="left"/>
    </xf>
    <xf numFmtId="0" fontId="0" fillId="0" borderId="37" xfId="0" applyFont="1" applyBorder="1"/>
    <xf numFmtId="164" fontId="0" fillId="0" borderId="38" xfId="0" applyNumberFormat="1" applyFont="1" applyBorder="1" applyAlignment="1">
      <alignment horizontal="left"/>
    </xf>
    <xf numFmtId="0" fontId="5" fillId="0" borderId="1" xfId="0" applyFont="1" applyBorder="1" applyAlignment="1">
      <alignment horizontal="left"/>
    </xf>
    <xf numFmtId="0" fontId="5" fillId="0" borderId="27" xfId="0" applyFont="1" applyBorder="1" applyAlignment="1">
      <alignment horizontal="left"/>
    </xf>
    <xf numFmtId="0" fontId="0" fillId="0" borderId="28" xfId="0" applyFont="1" applyBorder="1" applyAlignment="1">
      <alignment horizontal="left"/>
    </xf>
    <xf numFmtId="164" fontId="0" fillId="0" borderId="28" xfId="0" applyNumberFormat="1" applyFont="1" applyBorder="1" applyAlignment="1">
      <alignment horizontal="left"/>
    </xf>
    <xf numFmtId="2" fontId="0" fillId="0" borderId="28" xfId="0" applyNumberFormat="1" applyFont="1" applyBorder="1" applyAlignment="1">
      <alignment horizontal="left"/>
    </xf>
    <xf numFmtId="0" fontId="0" fillId="0" borderId="28" xfId="0" applyFont="1" applyBorder="1"/>
    <xf numFmtId="164" fontId="0" fillId="0" borderId="29" xfId="0" applyNumberFormat="1" applyFont="1" applyBorder="1" applyAlignment="1">
      <alignment horizontal="left"/>
    </xf>
    <xf numFmtId="0" fontId="2" fillId="0" borderId="32" xfId="0" applyFont="1" applyBorder="1" applyAlignment="1">
      <alignment horizontal="center" wrapText="1"/>
    </xf>
    <xf numFmtId="0" fontId="2" fillId="0" borderId="44" xfId="0" applyFont="1" applyBorder="1" applyAlignment="1">
      <alignment horizontal="center" wrapText="1"/>
    </xf>
    <xf numFmtId="0" fontId="11" fillId="0" borderId="44" xfId="0" applyFont="1" applyBorder="1" applyAlignment="1">
      <alignment horizontal="center" wrapText="1"/>
    </xf>
    <xf numFmtId="0" fontId="2" fillId="0" borderId="56" xfId="0" applyFont="1" applyBorder="1" applyAlignment="1">
      <alignment horizontal="center" wrapText="1"/>
    </xf>
    <xf numFmtId="0" fontId="16" fillId="0" borderId="40" xfId="0" applyFont="1" applyBorder="1"/>
    <xf numFmtId="2" fontId="16" fillId="0" borderId="60" xfId="0" applyNumberFormat="1" applyFont="1" applyBorder="1"/>
    <xf numFmtId="0" fontId="16" fillId="0" borderId="61" xfId="0" applyFont="1" applyBorder="1"/>
    <xf numFmtId="2" fontId="16" fillId="0" borderId="62" xfId="0" applyNumberFormat="1" applyFont="1" applyBorder="1"/>
    <xf numFmtId="0" fontId="16" fillId="0" borderId="35" xfId="0" applyFont="1" applyBorder="1"/>
    <xf numFmtId="2" fontId="16" fillId="0" borderId="24" xfId="0" applyNumberFormat="1" applyFont="1" applyBorder="1"/>
    <xf numFmtId="0" fontId="16" fillId="0" borderId="25" xfId="0" applyFont="1" applyBorder="1"/>
    <xf numFmtId="2" fontId="16" fillId="0" borderId="39" xfId="0" applyNumberFormat="1" applyFont="1" applyBorder="1"/>
    <xf numFmtId="0" fontId="15" fillId="0" borderId="13" xfId="0" applyFont="1" applyBorder="1" applyAlignment="1">
      <alignment horizontal="right"/>
    </xf>
    <xf numFmtId="0" fontId="15" fillId="0" borderId="36" xfId="0" applyFont="1" applyBorder="1" applyAlignment="1">
      <alignment horizontal="right"/>
    </xf>
    <xf numFmtId="0" fontId="16" fillId="0" borderId="33" xfId="0" applyFont="1" applyBorder="1" applyAlignment="1">
      <alignment horizontal="left"/>
    </xf>
    <xf numFmtId="0" fontId="16" fillId="0" borderId="34" xfId="0" applyFont="1" applyBorder="1" applyAlignment="1">
      <alignment horizontal="left"/>
    </xf>
    <xf numFmtId="0" fontId="16" fillId="0" borderId="33" xfId="0" applyFont="1" applyBorder="1" applyAlignment="1">
      <alignment horizontal="left" wrapText="1"/>
    </xf>
    <xf numFmtId="0" fontId="16" fillId="0" borderId="13" xfId="0" applyFont="1" applyBorder="1" applyAlignment="1">
      <alignment horizontal="left"/>
    </xf>
    <xf numFmtId="0" fontId="16" fillId="0" borderId="36" xfId="0" applyFont="1" applyBorder="1" applyAlignment="1">
      <alignment horizontal="left"/>
    </xf>
    <xf numFmtId="0" fontId="16" fillId="0" borderId="2" xfId="0" applyFont="1" applyBorder="1" applyAlignment="1">
      <alignment horizontal="left"/>
    </xf>
    <xf numFmtId="0" fontId="16" fillId="0" borderId="30" xfId="0" applyFont="1" applyBorder="1" applyAlignment="1">
      <alignment horizontal="left"/>
    </xf>
    <xf numFmtId="0" fontId="15" fillId="0" borderId="2" xfId="0" applyFont="1" applyBorder="1" applyAlignment="1">
      <alignment horizontal="left"/>
    </xf>
    <xf numFmtId="0" fontId="15" fillId="0" borderId="30" xfId="0" applyFont="1" applyBorder="1" applyAlignment="1">
      <alignment horizontal="left"/>
    </xf>
    <xf numFmtId="2" fontId="15" fillId="0" borderId="39" xfId="0" applyNumberFormat="1" applyFont="1" applyBorder="1" applyAlignment="1">
      <alignment horizontal="left"/>
    </xf>
    <xf numFmtId="0" fontId="0" fillId="0" borderId="33" xfId="0" applyFont="1" applyBorder="1"/>
    <xf numFmtId="0" fontId="0" fillId="0" borderId="8" xfId="0" applyFont="1" applyBorder="1"/>
    <xf numFmtId="0" fontId="0" fillId="0" borderId="27" xfId="0" applyFont="1" applyBorder="1"/>
    <xf numFmtId="0" fontId="2" fillId="0" borderId="63" xfId="0" applyFont="1" applyBorder="1"/>
    <xf numFmtId="0" fontId="2" fillId="0" borderId="64" xfId="0" applyFont="1" applyBorder="1"/>
    <xf numFmtId="0" fontId="2" fillId="0" borderId="65" xfId="0" applyFont="1" applyBorder="1"/>
    <xf numFmtId="0" fontId="0" fillId="0" borderId="40" xfId="0" applyBorder="1"/>
    <xf numFmtId="0" fontId="0" fillId="0" borderId="19" xfId="0" applyFont="1" applyBorder="1"/>
    <xf numFmtId="0" fontId="0" fillId="0" borderId="20" xfId="0" applyFont="1" applyBorder="1"/>
    <xf numFmtId="0" fontId="0" fillId="0" borderId="22" xfId="0" applyFont="1" applyBorder="1"/>
    <xf numFmtId="0" fontId="0" fillId="0" borderId="26" xfId="0" applyFont="1" applyBorder="1"/>
    <xf numFmtId="0" fontId="5" fillId="0" borderId="13" xfId="0" applyFont="1" applyBorder="1" applyAlignment="1">
      <alignment horizontal="left"/>
    </xf>
    <xf numFmtId="0" fontId="6" fillId="0" borderId="13" xfId="0" applyFont="1" applyBorder="1" applyAlignment="1">
      <alignment horizontal="right"/>
    </xf>
    <xf numFmtId="0" fontId="5" fillId="0" borderId="8" xfId="0" applyFont="1" applyBorder="1" applyAlignment="1">
      <alignment horizontal="left"/>
    </xf>
    <xf numFmtId="0" fontId="5" fillId="0" borderId="8" xfId="0" applyFont="1" applyBorder="1" applyAlignment="1">
      <alignment horizontal="left" wrapText="1"/>
    </xf>
    <xf numFmtId="0" fontId="6" fillId="0" borderId="10" xfId="0" applyFont="1" applyBorder="1" applyAlignment="1">
      <alignment horizontal="left"/>
    </xf>
    <xf numFmtId="0" fontId="2" fillId="0" borderId="12" xfId="0" applyFont="1" applyBorder="1" applyAlignment="1">
      <alignment wrapText="1"/>
    </xf>
    <xf numFmtId="0" fontId="6" fillId="0" borderId="14" xfId="0" applyFont="1" applyBorder="1" applyAlignment="1">
      <alignment horizontal="right"/>
    </xf>
    <xf numFmtId="0" fontId="5" fillId="0" borderId="5" xfId="0" applyFont="1" applyBorder="1" applyAlignment="1">
      <alignment horizontal="left"/>
    </xf>
    <xf numFmtId="0" fontId="5" fillId="0" borderId="6" xfId="0" applyFont="1" applyBorder="1" applyAlignment="1">
      <alignment horizontal="left"/>
    </xf>
    <xf numFmtId="0" fontId="5" fillId="0" borderId="14" xfId="0" applyFont="1" applyBorder="1" applyAlignment="1">
      <alignment horizontal="left"/>
    </xf>
    <xf numFmtId="0" fontId="5" fillId="0" borderId="57" xfId="0" applyFont="1" applyBorder="1" applyAlignment="1">
      <alignment horizontal="left"/>
    </xf>
    <xf numFmtId="0" fontId="5" fillId="0" borderId="58" xfId="0" applyFont="1" applyBorder="1" applyAlignment="1">
      <alignment horizontal="left"/>
    </xf>
    <xf numFmtId="2" fontId="0" fillId="0" borderId="7" xfId="0" applyNumberFormat="1" applyFont="1" applyBorder="1"/>
    <xf numFmtId="2" fontId="0" fillId="0" borderId="9" xfId="0" applyNumberFormat="1" applyFont="1" applyBorder="1"/>
    <xf numFmtId="2" fontId="0" fillId="0" borderId="59" xfId="0" applyNumberFormat="1" applyFont="1" applyBorder="1"/>
    <xf numFmtId="2" fontId="0" fillId="0" borderId="15" xfId="0" applyNumberFormat="1" applyFont="1" applyBorder="1"/>
    <xf numFmtId="0" fontId="6" fillId="0" borderId="11" xfId="0" applyFont="1" applyBorder="1" applyAlignment="1">
      <alignment horizontal="left" wrapText="1"/>
    </xf>
    <xf numFmtId="2" fontId="2" fillId="0" borderId="15" xfId="0" applyNumberFormat="1" applyFont="1" applyBorder="1"/>
    <xf numFmtId="164" fontId="0" fillId="8" borderId="14" xfId="0" applyNumberFormat="1" applyFill="1" applyBorder="1"/>
    <xf numFmtId="164" fontId="0" fillId="7" borderId="15" xfId="0" applyNumberFormat="1" applyFill="1" applyBorder="1"/>
    <xf numFmtId="0" fontId="5" fillId="0" borderId="0" xfId="0" applyFont="1" applyBorder="1"/>
    <xf numFmtId="0" fontId="2" fillId="0" borderId="0" xfId="0" applyFont="1" applyAlignment="1">
      <alignment horizontal="right"/>
    </xf>
    <xf numFmtId="0" fontId="2" fillId="0" borderId="0" xfId="2" applyFont="1" applyAlignment="1">
      <alignment horizontal="right"/>
    </xf>
    <xf numFmtId="0" fontId="17" fillId="0" borderId="0" xfId="2" applyFont="1" applyAlignment="1">
      <alignment horizontal="left"/>
    </xf>
    <xf numFmtId="0" fontId="3" fillId="0" borderId="13" xfId="0" applyFont="1" applyFill="1" applyBorder="1"/>
    <xf numFmtId="0" fontId="3" fillId="0" borderId="14" xfId="0" applyFont="1" applyBorder="1" applyAlignment="1">
      <alignment horizontal="right"/>
    </xf>
    <xf numFmtId="164" fontId="0" fillId="9" borderId="37" xfId="0" applyNumberFormat="1" applyFill="1" applyBorder="1"/>
    <xf numFmtId="0" fontId="3" fillId="0" borderId="5" xfId="2" applyFont="1" applyBorder="1" applyAlignment="1"/>
    <xf numFmtId="0" fontId="3" fillId="0" borderId="6" xfId="2" applyFont="1" applyBorder="1" applyAlignment="1"/>
    <xf numFmtId="0" fontId="3" fillId="0" borderId="7" xfId="2" applyFont="1" applyBorder="1" applyAlignment="1"/>
    <xf numFmtId="0" fontId="3" fillId="0" borderId="8" xfId="2" applyFont="1" applyBorder="1" applyAlignment="1"/>
    <xf numFmtId="0" fontId="3" fillId="0" borderId="1" xfId="2" applyFont="1" applyBorder="1" applyAlignment="1"/>
    <xf numFmtId="0" fontId="3" fillId="0" borderId="9" xfId="2" applyFont="1" applyBorder="1" applyAlignment="1"/>
    <xf numFmtId="0" fontId="17" fillId="0" borderId="27" xfId="2" applyFont="1" applyBorder="1" applyAlignment="1"/>
    <xf numFmtId="0" fontId="17" fillId="0" borderId="28" xfId="2" applyFont="1" applyBorder="1" applyAlignment="1"/>
    <xf numFmtId="0" fontId="17" fillId="0" borderId="29" xfId="2" applyFont="1" applyBorder="1" applyAlignment="1"/>
    <xf numFmtId="0" fontId="3" fillId="0" borderId="66" xfId="2" applyFont="1" applyBorder="1" applyAlignment="1"/>
    <xf numFmtId="0" fontId="3" fillId="0" borderId="55" xfId="2" applyFont="1" applyBorder="1" applyAlignment="1"/>
    <xf numFmtId="0" fontId="3" fillId="0" borderId="50" xfId="2" applyFont="1" applyBorder="1" applyAlignment="1"/>
    <xf numFmtId="0" fontId="3" fillId="0" borderId="54" xfId="2" applyFont="1" applyBorder="1" applyAlignment="1"/>
    <xf numFmtId="0" fontId="17" fillId="0" borderId="51" xfId="2" applyFont="1" applyBorder="1" applyAlignment="1"/>
    <xf numFmtId="2" fontId="0" fillId="0" borderId="0" xfId="0" applyNumberFormat="1" applyAlignment="1">
      <alignment horizontal="left"/>
    </xf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5" fillId="0" borderId="0" xfId="0" applyFont="1"/>
    <xf numFmtId="0" fontId="18" fillId="0" borderId="0" xfId="0" applyFont="1"/>
    <xf numFmtId="0" fontId="19" fillId="0" borderId="0" xfId="0" applyFont="1"/>
    <xf numFmtId="0" fontId="4" fillId="11" borderId="32" xfId="0" applyFont="1" applyFill="1" applyBorder="1"/>
    <xf numFmtId="0" fontId="6" fillId="11" borderId="44" xfId="0" applyFont="1" applyFill="1" applyBorder="1" applyAlignment="1">
      <alignment wrapText="1"/>
    </xf>
    <xf numFmtId="0" fontId="0" fillId="8" borderId="1" xfId="0" applyFill="1" applyBorder="1"/>
    <xf numFmtId="0" fontId="17" fillId="0" borderId="50" xfId="2" applyFont="1" applyBorder="1"/>
    <xf numFmtId="0" fontId="17" fillId="0" borderId="54" xfId="2" applyFont="1" applyBorder="1"/>
    <xf numFmtId="0" fontId="17" fillId="0" borderId="49" xfId="2" applyFont="1" applyBorder="1"/>
    <xf numFmtId="0" fontId="17" fillId="0" borderId="51" xfId="2" applyFont="1" applyBorder="1"/>
    <xf numFmtId="0" fontId="17" fillId="0" borderId="52" xfId="2" applyFont="1" applyBorder="1"/>
    <xf numFmtId="0" fontId="3" fillId="8" borderId="1" xfId="0" applyFont="1" applyFill="1" applyBorder="1"/>
    <xf numFmtId="0" fontId="2" fillId="0" borderId="0" xfId="0" quotePrefix="1" applyFont="1"/>
    <xf numFmtId="0" fontId="3" fillId="0" borderId="0" xfId="0" applyFont="1" applyFill="1" applyBorder="1"/>
    <xf numFmtId="0" fontId="0" fillId="8" borderId="7" xfId="0" applyFill="1" applyBorder="1"/>
    <xf numFmtId="0" fontId="0" fillId="8" borderId="9" xfId="0" applyFill="1" applyBorder="1"/>
    <xf numFmtId="0" fontId="0" fillId="8" borderId="8" xfId="0" applyFill="1" applyBorder="1"/>
    <xf numFmtId="0" fontId="3" fillId="8" borderId="8" xfId="0" applyFont="1" applyFill="1" applyBorder="1"/>
    <xf numFmtId="0" fontId="3" fillId="12" borderId="6" xfId="2" applyFont="1" applyFill="1" applyBorder="1" applyAlignment="1">
      <alignment horizontal="center"/>
    </xf>
    <xf numFmtId="0" fontId="3" fillId="12" borderId="1" xfId="2" applyFont="1" applyFill="1" applyBorder="1" applyAlignment="1">
      <alignment horizontal="center"/>
    </xf>
    <xf numFmtId="0" fontId="3" fillId="12" borderId="9" xfId="2" applyFont="1" applyFill="1" applyBorder="1" applyAlignment="1">
      <alignment horizontal="center"/>
    </xf>
    <xf numFmtId="0" fontId="0" fillId="12" borderId="1" xfId="2" applyFont="1" applyFill="1" applyBorder="1"/>
    <xf numFmtId="164" fontId="0" fillId="9" borderId="1" xfId="0" applyNumberFormat="1" applyFill="1" applyBorder="1"/>
    <xf numFmtId="164" fontId="0" fillId="9" borderId="28" xfId="0" applyNumberFormat="1" applyFill="1" applyBorder="1"/>
    <xf numFmtId="0" fontId="17" fillId="3" borderId="27" xfId="6" applyFont="1" applyBorder="1"/>
    <xf numFmtId="164" fontId="5" fillId="0" borderId="68" xfId="2" applyNumberFormat="1" applyFont="1" applyBorder="1" applyAlignment="1">
      <alignment horizontal="center"/>
    </xf>
    <xf numFmtId="164" fontId="5" fillId="0" borderId="67" xfId="2" applyNumberFormat="1" applyFont="1" applyBorder="1" applyAlignment="1">
      <alignment horizontal="center"/>
    </xf>
    <xf numFmtId="0" fontId="17" fillId="8" borderId="10" xfId="6" applyFont="1" applyFill="1" applyBorder="1"/>
    <xf numFmtId="0" fontId="17" fillId="8" borderId="11" xfId="6" applyFont="1" applyFill="1" applyBorder="1"/>
    <xf numFmtId="0" fontId="17" fillId="8" borderId="2" xfId="6" applyFont="1" applyFill="1" applyBorder="1"/>
    <xf numFmtId="0" fontId="17" fillId="8" borderId="3" xfId="6" applyFont="1" applyFill="1" applyBorder="1"/>
    <xf numFmtId="0" fontId="17" fillId="8" borderId="12" xfId="6" applyFont="1" applyFill="1" applyBorder="1"/>
    <xf numFmtId="0" fontId="17" fillId="8" borderId="4" xfId="6" applyFont="1" applyFill="1" applyBorder="1"/>
    <xf numFmtId="164" fontId="5" fillId="12" borderId="1" xfId="2" applyNumberFormat="1" applyFont="1" applyFill="1" applyBorder="1" applyAlignment="1">
      <alignment horizontal="center"/>
    </xf>
    <xf numFmtId="164" fontId="5" fillId="12" borderId="7" xfId="2" applyNumberFormat="1" applyFont="1" applyFill="1" applyBorder="1" applyAlignment="1">
      <alignment horizontal="center"/>
    </xf>
    <xf numFmtId="164" fontId="5" fillId="12" borderId="9" xfId="2" applyNumberFormat="1" applyFont="1" applyFill="1" applyBorder="1" applyAlignment="1">
      <alignment horizontal="center"/>
    </xf>
    <xf numFmtId="164" fontId="5" fillId="12" borderId="8" xfId="2" applyNumberFormat="1" applyFont="1" applyFill="1" applyBorder="1" applyAlignment="1">
      <alignment horizontal="center"/>
    </xf>
    <xf numFmtId="164" fontId="5" fillId="12" borderId="6" xfId="2" applyNumberFormat="1" applyFont="1" applyFill="1" applyBorder="1" applyAlignment="1">
      <alignment horizontal="center"/>
    </xf>
    <xf numFmtId="0" fontId="6" fillId="0" borderId="0" xfId="0" applyFont="1" applyFill="1" applyBorder="1" applyAlignment="1">
      <alignment horizontal="left"/>
    </xf>
    <xf numFmtId="0" fontId="6" fillId="0" borderId="0" xfId="0" applyFont="1" applyFill="1" applyBorder="1" applyAlignment="1">
      <alignment horizontal="left" wrapText="1"/>
    </xf>
    <xf numFmtId="0" fontId="2" fillId="0" borderId="0" xfId="0" applyFont="1" applyFill="1" applyBorder="1" applyAlignment="1">
      <alignment wrapText="1"/>
    </xf>
    <xf numFmtId="0" fontId="0" fillId="0" borderId="0" xfId="0" applyFill="1" applyBorder="1"/>
    <xf numFmtId="0" fontId="5" fillId="0" borderId="0" xfId="0" applyFont="1" applyFill="1" applyBorder="1" applyAlignment="1">
      <alignment horizontal="left"/>
    </xf>
    <xf numFmtId="2" fontId="0" fillId="0" borderId="0" xfId="0" applyNumberFormat="1" applyFont="1" applyFill="1" applyBorder="1"/>
    <xf numFmtId="0" fontId="5" fillId="0" borderId="0" xfId="0" applyFont="1" applyFill="1" applyBorder="1" applyAlignment="1">
      <alignment horizontal="left" wrapText="1"/>
    </xf>
    <xf numFmtId="0" fontId="6" fillId="0" borderId="0" xfId="0" applyFont="1" applyFill="1" applyBorder="1" applyAlignment="1">
      <alignment horizontal="right"/>
    </xf>
    <xf numFmtId="2" fontId="2" fillId="0" borderId="0" xfId="0" applyNumberFormat="1" applyFont="1" applyFill="1" applyBorder="1"/>
    <xf numFmtId="0" fontId="6" fillId="0" borderId="0" xfId="0" applyFont="1" applyBorder="1" applyAlignment="1">
      <alignment horizontal="left"/>
    </xf>
    <xf numFmtId="0" fontId="6" fillId="0" borderId="0" xfId="0" applyFont="1" applyBorder="1" applyAlignment="1">
      <alignment horizontal="left" wrapText="1"/>
    </xf>
    <xf numFmtId="0" fontId="2" fillId="0" borderId="0" xfId="0" applyFont="1" applyBorder="1" applyAlignment="1">
      <alignment wrapText="1"/>
    </xf>
    <xf numFmtId="0" fontId="2" fillId="0" borderId="0" xfId="2" applyFont="1" applyBorder="1" applyAlignment="1">
      <alignment horizontal="right"/>
    </xf>
    <xf numFmtId="0" fontId="5" fillId="0" borderId="0" xfId="0" applyFont="1" applyBorder="1" applyAlignment="1">
      <alignment horizontal="left"/>
    </xf>
    <xf numFmtId="2" fontId="0" fillId="0" borderId="0" xfId="0" applyNumberFormat="1" applyFont="1" applyBorder="1"/>
    <xf numFmtId="0" fontId="2" fillId="0" borderId="0" xfId="0" applyFont="1" applyBorder="1"/>
    <xf numFmtId="0" fontId="5" fillId="0" borderId="0" xfId="0" applyFont="1" applyBorder="1" applyAlignment="1">
      <alignment horizontal="left" wrapText="1"/>
    </xf>
    <xf numFmtId="0" fontId="6" fillId="0" borderId="0" xfId="0" applyFont="1" applyBorder="1" applyAlignment="1">
      <alignment horizontal="right"/>
    </xf>
    <xf numFmtId="2" fontId="2" fillId="0" borderId="0" xfId="0" applyNumberFormat="1" applyFont="1" applyBorder="1"/>
    <xf numFmtId="0" fontId="17" fillId="0" borderId="0" xfId="2" applyFont="1" applyBorder="1" applyAlignment="1">
      <alignment horizontal="left"/>
    </xf>
    <xf numFmtId="0" fontId="3" fillId="6" borderId="5" xfId="2" applyFont="1" applyFill="1" applyBorder="1" applyAlignment="1">
      <alignment horizontal="center"/>
    </xf>
    <xf numFmtId="0" fontId="3" fillId="6" borderId="6" xfId="2" applyFont="1" applyFill="1" applyBorder="1" applyAlignment="1">
      <alignment horizontal="center"/>
    </xf>
    <xf numFmtId="0" fontId="3" fillId="6" borderId="7" xfId="2" applyFont="1" applyFill="1" applyBorder="1" applyAlignment="1">
      <alignment horizontal="center"/>
    </xf>
    <xf numFmtId="0" fontId="3" fillId="6" borderId="8" xfId="2" applyFont="1" applyFill="1" applyBorder="1" applyAlignment="1">
      <alignment horizontal="center"/>
    </xf>
    <xf numFmtId="0" fontId="3" fillId="6" borderId="1" xfId="2" applyFont="1" applyFill="1" applyBorder="1" applyAlignment="1">
      <alignment horizontal="center"/>
    </xf>
    <xf numFmtId="0" fontId="3" fillId="6" borderId="9" xfId="2" applyFont="1" applyFill="1" applyBorder="1" applyAlignment="1">
      <alignment horizontal="center"/>
    </xf>
    <xf numFmtId="0" fontId="8" fillId="6" borderId="51" xfId="2" applyFill="1" applyBorder="1"/>
    <xf numFmtId="0" fontId="8" fillId="6" borderId="52" xfId="2" applyFill="1" applyBorder="1"/>
    <xf numFmtId="0" fontId="8" fillId="12" borderId="27" xfId="2" applyFill="1" applyBorder="1"/>
    <xf numFmtId="0" fontId="3" fillId="0" borderId="5" xfId="2" applyFont="1" applyFill="1" applyBorder="1" applyAlignment="1">
      <alignment horizontal="center"/>
    </xf>
    <xf numFmtId="0" fontId="3" fillId="0" borderId="6" xfId="2" applyFont="1" applyFill="1" applyBorder="1" applyAlignment="1">
      <alignment horizontal="center"/>
    </xf>
    <xf numFmtId="0" fontId="3" fillId="0" borderId="7" xfId="2" applyFont="1" applyFill="1" applyBorder="1" applyAlignment="1">
      <alignment horizontal="center"/>
    </xf>
    <xf numFmtId="0" fontId="3" fillId="0" borderId="8" xfId="2" applyFont="1" applyFill="1" applyBorder="1" applyAlignment="1">
      <alignment horizontal="center"/>
    </xf>
    <xf numFmtId="0" fontId="3" fillId="0" borderId="1" xfId="2" applyFont="1" applyFill="1" applyBorder="1" applyAlignment="1">
      <alignment horizontal="center"/>
    </xf>
    <xf numFmtId="0" fontId="3" fillId="0" borderId="9" xfId="2" applyFont="1" applyFill="1" applyBorder="1" applyAlignment="1">
      <alignment horizontal="center"/>
    </xf>
    <xf numFmtId="0" fontId="8" fillId="0" borderId="0" xfId="2" applyFill="1"/>
    <xf numFmtId="0" fontId="9" fillId="0" borderId="0" xfId="2" applyFont="1" applyFill="1"/>
    <xf numFmtId="164" fontId="5" fillId="0" borderId="5" xfId="2" applyNumberFormat="1" applyFont="1" applyFill="1" applyBorder="1" applyAlignment="1">
      <alignment horizontal="center"/>
    </xf>
    <xf numFmtId="164" fontId="5" fillId="0" borderId="6" xfId="2" applyNumberFormat="1" applyFont="1" applyFill="1" applyBorder="1" applyAlignment="1">
      <alignment horizontal="center"/>
    </xf>
    <xf numFmtId="0" fontId="8" fillId="0" borderId="55" xfId="2" applyFill="1" applyBorder="1"/>
    <xf numFmtId="164" fontId="5" fillId="0" borderId="8" xfId="2" applyNumberFormat="1" applyFont="1" applyFill="1" applyBorder="1" applyAlignment="1">
      <alignment horizontal="center"/>
    </xf>
    <xf numFmtId="164" fontId="5" fillId="0" borderId="1" xfId="2" applyNumberFormat="1" applyFont="1" applyFill="1" applyBorder="1" applyAlignment="1">
      <alignment horizontal="center"/>
    </xf>
    <xf numFmtId="0" fontId="8" fillId="0" borderId="54" xfId="2" applyFill="1" applyBorder="1"/>
    <xf numFmtId="0" fontId="8" fillId="0" borderId="53" xfId="2" applyFill="1" applyBorder="1"/>
    <xf numFmtId="0" fontId="8" fillId="0" borderId="50" xfId="2" applyFill="1" applyBorder="1"/>
    <xf numFmtId="0" fontId="8" fillId="0" borderId="49" xfId="2" applyFill="1" applyBorder="1"/>
    <xf numFmtId="0" fontId="8" fillId="0" borderId="51" xfId="2" applyFill="1" applyBorder="1"/>
    <xf numFmtId="0" fontId="8" fillId="0" borderId="52" xfId="2" applyFill="1" applyBorder="1"/>
    <xf numFmtId="164" fontId="5" fillId="0" borderId="7" xfId="2" applyNumberFormat="1" applyFont="1" applyFill="1" applyBorder="1" applyAlignment="1">
      <alignment horizontal="center"/>
    </xf>
    <xf numFmtId="164" fontId="5" fillId="0" borderId="9" xfId="2" applyNumberFormat="1" applyFont="1" applyFill="1" applyBorder="1" applyAlignment="1">
      <alignment horizontal="center"/>
    </xf>
    <xf numFmtId="0" fontId="0" fillId="13" borderId="1" xfId="0" applyFont="1" applyFill="1" applyBorder="1"/>
    <xf numFmtId="0" fontId="0" fillId="13" borderId="3" xfId="0" applyFont="1" applyFill="1" applyBorder="1"/>
    <xf numFmtId="164" fontId="5" fillId="12" borderId="3" xfId="2" applyNumberFormat="1" applyFont="1" applyFill="1" applyBorder="1" applyAlignment="1">
      <alignment horizontal="center"/>
    </xf>
    <xf numFmtId="164" fontId="5" fillId="12" borderId="5" xfId="2" applyNumberFormat="1" applyFont="1" applyFill="1" applyBorder="1" applyAlignment="1">
      <alignment horizontal="center"/>
    </xf>
    <xf numFmtId="0" fontId="0" fillId="0" borderId="1" xfId="0" applyFill="1" applyBorder="1"/>
    <xf numFmtId="0" fontId="17" fillId="0" borderId="1" xfId="6" applyFont="1" applyFill="1" applyBorder="1"/>
    <xf numFmtId="0" fontId="3" fillId="0" borderId="1" xfId="0" applyFont="1" applyFill="1" applyBorder="1"/>
    <xf numFmtId="0" fontId="17" fillId="0" borderId="5" xfId="6" applyFont="1" applyFill="1" applyBorder="1"/>
    <xf numFmtId="0" fontId="17" fillId="0" borderId="8" xfId="6" applyFont="1" applyFill="1" applyBorder="1"/>
    <xf numFmtId="0" fontId="17" fillId="3" borderId="8" xfId="6" applyFont="1" applyBorder="1"/>
    <xf numFmtId="0" fontId="17" fillId="8" borderId="8" xfId="6" applyFont="1" applyFill="1" applyBorder="1"/>
    <xf numFmtId="0" fontId="3" fillId="0" borderId="28" xfId="2" applyFont="1" applyBorder="1" applyAlignment="1"/>
    <xf numFmtId="0" fontId="3" fillId="0" borderId="29" xfId="2" applyFont="1" applyBorder="1" applyAlignment="1"/>
    <xf numFmtId="0" fontId="3" fillId="0" borderId="27" xfId="2" applyFont="1" applyBorder="1" applyAlignment="1"/>
    <xf numFmtId="0" fontId="3" fillId="0" borderId="0" xfId="2" applyFont="1" applyBorder="1" applyAlignment="1"/>
    <xf numFmtId="0" fontId="17" fillId="0" borderId="0" xfId="2" applyFont="1" applyBorder="1" applyAlignment="1"/>
    <xf numFmtId="0" fontId="3" fillId="0" borderId="51" xfId="2" applyFont="1" applyBorder="1" applyAlignment="1"/>
    <xf numFmtId="0" fontId="3" fillId="0" borderId="52" xfId="2" applyFont="1" applyBorder="1" applyAlignment="1"/>
    <xf numFmtId="0" fontId="3" fillId="0" borderId="69" xfId="2" applyFont="1" applyBorder="1" applyAlignment="1"/>
    <xf numFmtId="0" fontId="3" fillId="0" borderId="53" xfId="2" applyFont="1" applyBorder="1" applyAlignment="1"/>
    <xf numFmtId="0" fontId="17" fillId="0" borderId="49" xfId="2" applyFont="1" applyBorder="1" applyAlignment="1"/>
    <xf numFmtId="0" fontId="3" fillId="0" borderId="69" xfId="2" applyFont="1" applyFill="1" applyBorder="1" applyAlignment="1">
      <alignment horizontal="center"/>
    </xf>
    <xf numFmtId="0" fontId="3" fillId="0" borderId="66" xfId="2" applyFont="1" applyFill="1" applyBorder="1" applyAlignment="1">
      <alignment horizontal="center"/>
    </xf>
    <xf numFmtId="0" fontId="3" fillId="0" borderId="53" xfId="2" applyFont="1" applyFill="1" applyBorder="1" applyAlignment="1">
      <alignment horizontal="center"/>
    </xf>
    <xf numFmtId="0" fontId="3" fillId="0" borderId="50" xfId="2" applyFont="1" applyFill="1" applyBorder="1" applyAlignment="1">
      <alignment horizontal="center"/>
    </xf>
    <xf numFmtId="0" fontId="17" fillId="0" borderId="49" xfId="2" applyFont="1" applyFill="1" applyBorder="1" applyAlignment="1">
      <alignment horizontal="center"/>
    </xf>
    <xf numFmtId="0" fontId="17" fillId="0" borderId="51" xfId="2" applyFont="1" applyFill="1" applyBorder="1" applyAlignment="1">
      <alignment horizontal="center"/>
    </xf>
    <xf numFmtId="164" fontId="0" fillId="10" borderId="1" xfId="0" applyNumberFormat="1" applyFill="1" applyBorder="1"/>
    <xf numFmtId="164" fontId="0" fillId="10" borderId="28" xfId="0" applyNumberFormat="1" applyFill="1" applyBorder="1"/>
    <xf numFmtId="164" fontId="0" fillId="10" borderId="37" xfId="0" applyNumberFormat="1" applyFill="1" applyBorder="1"/>
    <xf numFmtId="0" fontId="3" fillId="0" borderId="6" xfId="0" applyFont="1" applyFill="1" applyBorder="1"/>
    <xf numFmtId="0" fontId="3" fillId="0" borderId="28" xfId="0" applyFont="1" applyFill="1" applyBorder="1"/>
    <xf numFmtId="0" fontId="3" fillId="0" borderId="5" xfId="2" applyFont="1" applyFill="1" applyBorder="1" applyAlignment="1"/>
    <xf numFmtId="0" fontId="3" fillId="0" borderId="6" xfId="2" applyFont="1" applyFill="1" applyBorder="1" applyAlignment="1"/>
    <xf numFmtId="0" fontId="3" fillId="0" borderId="66" xfId="2" applyFont="1" applyFill="1" applyBorder="1" applyAlignment="1"/>
    <xf numFmtId="0" fontId="3" fillId="0" borderId="55" xfId="2" applyFont="1" applyFill="1" applyBorder="1" applyAlignment="1"/>
    <xf numFmtId="0" fontId="3" fillId="0" borderId="8" xfId="2" applyFont="1" applyFill="1" applyBorder="1" applyAlignment="1"/>
    <xf numFmtId="0" fontId="3" fillId="0" borderId="1" xfId="2" applyFont="1" applyFill="1" applyBorder="1" applyAlignment="1"/>
    <xf numFmtId="0" fontId="3" fillId="0" borderId="50" xfId="2" applyFont="1" applyFill="1" applyBorder="1" applyAlignment="1"/>
    <xf numFmtId="0" fontId="3" fillId="0" borderId="54" xfId="2" applyFont="1" applyFill="1" applyBorder="1" applyAlignment="1"/>
    <xf numFmtId="0" fontId="3" fillId="0" borderId="27" xfId="2" applyFont="1" applyFill="1" applyBorder="1" applyAlignment="1"/>
    <xf numFmtId="0" fontId="3" fillId="0" borderId="28" xfId="2" applyFont="1" applyFill="1" applyBorder="1" applyAlignment="1"/>
    <xf numFmtId="0" fontId="3" fillId="0" borderId="51" xfId="2" applyFont="1" applyFill="1" applyBorder="1" applyAlignment="1"/>
    <xf numFmtId="0" fontId="3" fillId="0" borderId="52" xfId="2" applyFont="1" applyFill="1" applyBorder="1" applyAlignment="1"/>
    <xf numFmtId="164" fontId="3" fillId="10" borderId="5" xfId="2" applyNumberFormat="1" applyFont="1" applyFill="1" applyBorder="1" applyAlignment="1"/>
    <xf numFmtId="164" fontId="3" fillId="10" borderId="1" xfId="2" applyNumberFormat="1" applyFont="1" applyFill="1" applyBorder="1" applyAlignment="1"/>
    <xf numFmtId="164" fontId="3" fillId="10" borderId="6" xfId="2" applyNumberFormat="1" applyFont="1" applyFill="1" applyBorder="1" applyAlignment="1"/>
    <xf numFmtId="164" fontId="3" fillId="10" borderId="8" xfId="2" applyNumberFormat="1" applyFont="1" applyFill="1" applyBorder="1" applyAlignment="1"/>
    <xf numFmtId="164" fontId="3" fillId="10" borderId="27" xfId="2" applyNumberFormat="1" applyFont="1" applyFill="1" applyBorder="1" applyAlignment="1"/>
    <xf numFmtId="164" fontId="3" fillId="10" borderId="28" xfId="2" applyNumberFormat="1" applyFont="1" applyFill="1" applyBorder="1" applyAlignment="1"/>
    <xf numFmtId="164" fontId="3" fillId="9" borderId="5" xfId="2" applyNumberFormat="1" applyFont="1" applyFill="1" applyBorder="1" applyAlignment="1"/>
    <xf numFmtId="164" fontId="3" fillId="9" borderId="6" xfId="2" applyNumberFormat="1" applyFont="1" applyFill="1" applyBorder="1" applyAlignment="1"/>
    <xf numFmtId="164" fontId="3" fillId="10" borderId="9" xfId="2" applyNumberFormat="1" applyFont="1" applyFill="1" applyBorder="1" applyAlignment="1"/>
    <xf numFmtId="164" fontId="3" fillId="10" borderId="29" xfId="2" applyNumberFormat="1" applyFont="1" applyFill="1" applyBorder="1" applyAlignment="1"/>
    <xf numFmtId="164" fontId="3" fillId="9" borderId="1" xfId="2" applyNumberFormat="1" applyFont="1" applyFill="1" applyBorder="1" applyAlignment="1"/>
    <xf numFmtId="164" fontId="3" fillId="9" borderId="7" xfId="2" applyNumberFormat="1" applyFont="1" applyFill="1" applyBorder="1" applyAlignment="1"/>
    <xf numFmtId="164" fontId="3" fillId="9" borderId="8" xfId="2" applyNumberFormat="1" applyFont="1" applyFill="1" applyBorder="1" applyAlignment="1"/>
    <xf numFmtId="164" fontId="3" fillId="9" borderId="9" xfId="2" applyNumberFormat="1" applyFont="1" applyFill="1" applyBorder="1" applyAlignment="1"/>
    <xf numFmtId="164" fontId="3" fillId="9" borderId="27" xfId="2" applyNumberFormat="1" applyFont="1" applyFill="1" applyBorder="1" applyAlignment="1"/>
    <xf numFmtId="164" fontId="3" fillId="9" borderId="28" xfId="2" applyNumberFormat="1" applyFont="1" applyFill="1" applyBorder="1" applyAlignment="1"/>
    <xf numFmtId="164" fontId="3" fillId="9" borderId="29" xfId="2" applyNumberFormat="1" applyFont="1" applyFill="1" applyBorder="1" applyAlignment="1"/>
    <xf numFmtId="0" fontId="8" fillId="0" borderId="0" xfId="2" applyBorder="1"/>
    <xf numFmtId="0" fontId="9" fillId="0" borderId="0" xfId="2" applyFont="1" applyBorder="1"/>
    <xf numFmtId="164" fontId="3" fillId="10" borderId="7" xfId="2" applyNumberFormat="1" applyFont="1" applyFill="1" applyBorder="1" applyAlignment="1"/>
    <xf numFmtId="0" fontId="0" fillId="0" borderId="27" xfId="2" applyFont="1" applyBorder="1" applyAlignment="1"/>
    <xf numFmtId="0" fontId="0" fillId="0" borderId="29" xfId="2" applyFont="1" applyBorder="1" applyAlignment="1"/>
    <xf numFmtId="0" fontId="0" fillId="0" borderId="28" xfId="2" applyFont="1" applyBorder="1" applyAlignment="1"/>
    <xf numFmtId="164" fontId="3" fillId="9" borderId="1" xfId="2" applyNumberFormat="1" applyFont="1" applyFill="1" applyBorder="1" applyAlignment="1">
      <alignment horizontal="center"/>
    </xf>
    <xf numFmtId="164" fontId="3" fillId="9" borderId="6" xfId="2" applyNumberFormat="1" applyFont="1" applyFill="1" applyBorder="1" applyAlignment="1">
      <alignment horizontal="center"/>
    </xf>
    <xf numFmtId="164" fontId="3" fillId="10" borderId="6" xfId="2" applyNumberFormat="1" applyFont="1" applyFill="1" applyBorder="1" applyAlignment="1">
      <alignment horizontal="center"/>
    </xf>
    <xf numFmtId="164" fontId="3" fillId="10" borderId="1" xfId="2" applyNumberFormat="1" applyFont="1" applyFill="1" applyBorder="1" applyAlignment="1">
      <alignment horizontal="center"/>
    </xf>
    <xf numFmtId="164" fontId="3" fillId="10" borderId="7" xfId="2" applyNumberFormat="1" applyFont="1" applyFill="1" applyBorder="1" applyAlignment="1">
      <alignment horizontal="center"/>
    </xf>
    <xf numFmtId="164" fontId="3" fillId="10" borderId="9" xfId="2" applyNumberFormat="1" applyFont="1" applyFill="1" applyBorder="1" applyAlignment="1">
      <alignment horizontal="center"/>
    </xf>
    <xf numFmtId="164" fontId="3" fillId="10" borderId="28" xfId="2" applyNumberFormat="1" applyFont="1" applyFill="1" applyBorder="1" applyAlignment="1">
      <alignment horizontal="center"/>
    </xf>
    <xf numFmtId="164" fontId="3" fillId="10" borderId="29" xfId="2" applyNumberFormat="1" applyFont="1" applyFill="1" applyBorder="1" applyAlignment="1">
      <alignment horizontal="center"/>
    </xf>
    <xf numFmtId="164" fontId="3" fillId="9" borderId="7" xfId="2" applyNumberFormat="1" applyFont="1" applyFill="1" applyBorder="1" applyAlignment="1">
      <alignment horizontal="center"/>
    </xf>
    <xf numFmtId="164" fontId="3" fillId="9" borderId="9" xfId="2" applyNumberFormat="1" applyFont="1" applyFill="1" applyBorder="1" applyAlignment="1">
      <alignment horizontal="center"/>
    </xf>
    <xf numFmtId="164" fontId="3" fillId="9" borderId="28" xfId="2" applyNumberFormat="1" applyFont="1" applyFill="1" applyBorder="1" applyAlignment="1">
      <alignment horizontal="center"/>
    </xf>
    <xf numFmtId="164" fontId="3" fillId="9" borderId="29" xfId="2" applyNumberFormat="1" applyFont="1" applyFill="1" applyBorder="1" applyAlignment="1">
      <alignment horizontal="center"/>
    </xf>
  </cellXfs>
  <cellStyles count="7">
    <cellStyle name="Bad" xfId="6" builtinId="27"/>
    <cellStyle name="Bad 2" xfId="3" xr:uid="{87E13064-B662-534B-9B5D-8BEAB39282EA}"/>
    <cellStyle name="Good" xfId="1" builtinId="26"/>
    <cellStyle name="Good 2" xfId="4" xr:uid="{31D80D6A-1366-734D-A06C-244214DD1558}"/>
    <cellStyle name="Neutral" xfId="5" builtinId="28"/>
    <cellStyle name="Normal" xfId="0" builtinId="0"/>
    <cellStyle name="Normal 2" xfId="2" xr:uid="{37801CD2-F3CF-5E4E-8C0B-0FDB21EF745B}"/>
  </cellStyles>
  <dxfs count="13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6D55"/>
      <color rgb="FFB84F91"/>
      <color rgb="FF905096"/>
      <color rgb="FFF65A6F"/>
      <color rgb="FFFF8836"/>
      <color rgb="FFDB5184"/>
      <color rgb="FFFFA700"/>
      <color rgb="FF66509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21</xdr:row>
      <xdr:rowOff>12700</xdr:rowOff>
    </xdr:from>
    <xdr:to>
      <xdr:col>7</xdr:col>
      <xdr:colOff>152400</xdr:colOff>
      <xdr:row>40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92FF10F-9335-F543-8CE9-B4FB37FEB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5016500"/>
          <a:ext cx="5562600" cy="42545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21</xdr:row>
      <xdr:rowOff>0</xdr:rowOff>
    </xdr:from>
    <xdr:to>
      <xdr:col>25</xdr:col>
      <xdr:colOff>228600</xdr:colOff>
      <xdr:row>44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648F3F-341F-4444-8C74-D1ACF781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92100" y="4648200"/>
          <a:ext cx="5524500" cy="5029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22</xdr:row>
      <xdr:rowOff>25400</xdr:rowOff>
    </xdr:from>
    <xdr:to>
      <xdr:col>13</xdr:col>
      <xdr:colOff>317500</xdr:colOff>
      <xdr:row>44</xdr:row>
      <xdr:rowOff>166839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DFFD97-9E98-DB4C-96A5-7BD21A7AA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4851400"/>
          <a:ext cx="7772400" cy="461183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19</xdr:col>
      <xdr:colOff>546100</xdr:colOff>
      <xdr:row>50</xdr:row>
      <xdr:rowOff>197646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2B956D-781F-0944-A768-48F328B55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00" y="2603500"/>
          <a:ext cx="10375900" cy="812244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165099</xdr:colOff>
      <xdr:row>11</xdr:row>
      <xdr:rowOff>0</xdr:rowOff>
    </xdr:from>
    <xdr:to>
      <xdr:col>19</xdr:col>
      <xdr:colOff>533526</xdr:colOff>
      <xdr:row>51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0F9E01-C28D-0D43-A7A6-1FF5FF37B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099" y="2603500"/>
          <a:ext cx="10363327" cy="8280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19</xdr:col>
      <xdr:colOff>527452</xdr:colOff>
      <xdr:row>52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B4D718-E0C7-F24E-A33D-15B22A036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00" y="3009900"/>
          <a:ext cx="10357252" cy="8166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88900</xdr:colOff>
      <xdr:row>11</xdr:row>
      <xdr:rowOff>63500</xdr:rowOff>
    </xdr:from>
    <xdr:to>
      <xdr:col>26</xdr:col>
      <xdr:colOff>355600</xdr:colOff>
      <xdr:row>46</xdr:row>
      <xdr:rowOff>3175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E3840A-32BD-7D4A-8604-9841D1339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0" y="2667000"/>
          <a:ext cx="7772400" cy="71532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B3D463-F27C-7C4C-82B0-B356F096AA08}">
  <dimension ref="A1:P221"/>
  <sheetViews>
    <sheetView tabSelected="1" topLeftCell="A176" workbookViewId="0">
      <selection activeCell="A206" sqref="A206"/>
    </sheetView>
  </sheetViews>
  <sheetFormatPr baseColWidth="10" defaultColWidth="11.5703125" defaultRowHeight="16"/>
  <cols>
    <col min="1" max="1" width="8.140625" bestFit="1" customWidth="1"/>
    <col min="2" max="2" width="13.7109375" customWidth="1"/>
    <col min="3" max="3" width="6.28515625" customWidth="1"/>
    <col min="4" max="4" width="10.140625" customWidth="1"/>
    <col min="5" max="5" width="14.85546875" customWidth="1"/>
    <col min="6" max="6" width="16.28515625" customWidth="1"/>
    <col min="7" max="7" width="6.85546875" customWidth="1"/>
    <col min="8" max="8" width="22.5703125" customWidth="1"/>
    <col min="9" max="9" width="12" customWidth="1"/>
    <col min="10" max="10" width="12.5703125" customWidth="1"/>
    <col min="11" max="11" width="7.140625" customWidth="1"/>
    <col min="12" max="12" width="7" customWidth="1"/>
    <col min="13" max="13" width="10" customWidth="1"/>
    <col min="14" max="14" width="8.85546875" customWidth="1"/>
    <col min="15" max="15" width="6.42578125" customWidth="1"/>
    <col min="16" max="16" width="3" customWidth="1"/>
    <col min="17" max="17" width="14.85546875" bestFit="1" customWidth="1"/>
    <col min="19" max="19" width="7.140625" bestFit="1" customWidth="1"/>
    <col min="20" max="20" width="7" bestFit="1" customWidth="1"/>
    <col min="21" max="21" width="10" bestFit="1" customWidth="1"/>
    <col min="22" max="22" width="8.85546875" bestFit="1" customWidth="1"/>
    <col min="23" max="23" width="6.42578125" bestFit="1" customWidth="1"/>
    <col min="24" max="24" width="3" bestFit="1" customWidth="1"/>
  </cols>
  <sheetData>
    <row r="1" spans="1:16" ht="17" thickBot="1">
      <c r="A1" s="135" t="s">
        <v>556</v>
      </c>
      <c r="B1" s="136" t="s">
        <v>4</v>
      </c>
      <c r="C1" s="136" t="s">
        <v>5</v>
      </c>
      <c r="D1" s="136" t="s">
        <v>0</v>
      </c>
      <c r="E1" s="136" t="s">
        <v>1</v>
      </c>
      <c r="F1" s="136" t="s">
        <v>2</v>
      </c>
      <c r="G1" s="136" t="s">
        <v>3</v>
      </c>
      <c r="H1" s="136" t="s">
        <v>6</v>
      </c>
      <c r="I1" s="136" t="s">
        <v>7</v>
      </c>
      <c r="J1" s="136" t="s">
        <v>8</v>
      </c>
      <c r="K1" s="136" t="s">
        <v>9</v>
      </c>
      <c r="L1" s="136" t="s">
        <v>10</v>
      </c>
      <c r="M1" s="136" t="s">
        <v>11</v>
      </c>
      <c r="N1" s="136" t="s">
        <v>12</v>
      </c>
      <c r="O1" s="136" t="s">
        <v>13</v>
      </c>
      <c r="P1" s="137" t="s">
        <v>14</v>
      </c>
    </row>
    <row r="2" spans="1:16" ht="17" thickTop="1">
      <c r="A2" s="102" t="s">
        <v>19</v>
      </c>
      <c r="B2" s="103" t="s">
        <v>18</v>
      </c>
      <c r="C2" s="103" t="s">
        <v>19</v>
      </c>
      <c r="D2" s="87" t="s">
        <v>15</v>
      </c>
      <c r="E2" s="87" t="s">
        <v>16</v>
      </c>
      <c r="F2" s="87" t="s">
        <v>17</v>
      </c>
      <c r="G2" s="142">
        <v>43699</v>
      </c>
      <c r="H2" s="140" t="s">
        <v>20</v>
      </c>
      <c r="I2" s="103">
        <v>24.65211</v>
      </c>
      <c r="J2" s="103">
        <v>-83.103094999999996</v>
      </c>
      <c r="K2" s="103">
        <v>115</v>
      </c>
      <c r="L2" s="103">
        <v>35.1</v>
      </c>
      <c r="M2" s="103" t="s">
        <v>21</v>
      </c>
      <c r="N2" s="103" t="s">
        <v>22</v>
      </c>
      <c r="O2" s="103">
        <v>1</v>
      </c>
      <c r="P2" s="138">
        <v>25</v>
      </c>
    </row>
    <row r="3" spans="1:16">
      <c r="A3" s="104" t="s">
        <v>24</v>
      </c>
      <c r="B3" s="39" t="s">
        <v>23</v>
      </c>
      <c r="C3" s="39" t="s">
        <v>24</v>
      </c>
      <c r="D3" s="70" t="s">
        <v>15</v>
      </c>
      <c r="E3" s="70" t="s">
        <v>16</v>
      </c>
      <c r="F3" s="70" t="s">
        <v>17</v>
      </c>
      <c r="G3" s="141">
        <v>43699</v>
      </c>
      <c r="H3" s="58" t="s">
        <v>20</v>
      </c>
      <c r="I3" s="39">
        <v>24.65211</v>
      </c>
      <c r="J3" s="39">
        <v>-83.103094999999996</v>
      </c>
      <c r="K3" s="39">
        <v>113</v>
      </c>
      <c r="L3" s="39">
        <v>34.4</v>
      </c>
      <c r="M3" s="39" t="s">
        <v>21</v>
      </c>
      <c r="N3" s="39" t="s">
        <v>22</v>
      </c>
      <c r="O3" s="39">
        <v>1</v>
      </c>
      <c r="P3" s="40">
        <v>25</v>
      </c>
    </row>
    <row r="4" spans="1:16">
      <c r="A4" s="104" t="s">
        <v>26</v>
      </c>
      <c r="B4" s="39" t="s">
        <v>25</v>
      </c>
      <c r="C4" s="39" t="s">
        <v>26</v>
      </c>
      <c r="D4" s="70" t="s">
        <v>15</v>
      </c>
      <c r="E4" s="70" t="s">
        <v>16</v>
      </c>
      <c r="F4" s="70" t="s">
        <v>17</v>
      </c>
      <c r="G4" s="141">
        <v>43699</v>
      </c>
      <c r="H4" s="58" t="s">
        <v>20</v>
      </c>
      <c r="I4" s="39">
        <v>24.65211</v>
      </c>
      <c r="J4" s="39">
        <v>-83.103094999999996</v>
      </c>
      <c r="K4" s="39">
        <v>115</v>
      </c>
      <c r="L4" s="39">
        <v>35.1</v>
      </c>
      <c r="M4" s="39" t="s">
        <v>21</v>
      </c>
      <c r="N4" s="39" t="s">
        <v>22</v>
      </c>
      <c r="O4" s="39">
        <v>1</v>
      </c>
      <c r="P4" s="40">
        <v>25</v>
      </c>
    </row>
    <row r="5" spans="1:16">
      <c r="A5" s="104" t="s">
        <v>28</v>
      </c>
      <c r="B5" s="39" t="s">
        <v>27</v>
      </c>
      <c r="C5" s="39" t="s">
        <v>28</v>
      </c>
      <c r="D5" s="70" t="s">
        <v>15</v>
      </c>
      <c r="E5" s="70" t="s">
        <v>16</v>
      </c>
      <c r="F5" s="70" t="s">
        <v>17</v>
      </c>
      <c r="G5" s="141">
        <v>43699</v>
      </c>
      <c r="H5" s="58" t="s">
        <v>20</v>
      </c>
      <c r="I5" s="39">
        <v>24.65211</v>
      </c>
      <c r="J5" s="39">
        <v>-83.103094999999996</v>
      </c>
      <c r="K5" s="39">
        <v>110</v>
      </c>
      <c r="L5" s="39">
        <v>33.5</v>
      </c>
      <c r="M5" s="39" t="s">
        <v>21</v>
      </c>
      <c r="N5" s="39" t="s">
        <v>22</v>
      </c>
      <c r="O5" s="39">
        <v>1</v>
      </c>
      <c r="P5" s="40">
        <v>25</v>
      </c>
    </row>
    <row r="6" spans="1:16">
      <c r="A6" s="104" t="s">
        <v>30</v>
      </c>
      <c r="B6" s="39" t="s">
        <v>29</v>
      </c>
      <c r="C6" s="39" t="s">
        <v>30</v>
      </c>
      <c r="D6" s="70" t="s">
        <v>15</v>
      </c>
      <c r="E6" s="70" t="s">
        <v>16</v>
      </c>
      <c r="F6" s="70" t="s">
        <v>17</v>
      </c>
      <c r="G6" s="141">
        <v>43699</v>
      </c>
      <c r="H6" s="58" t="s">
        <v>20</v>
      </c>
      <c r="I6" s="39">
        <v>24.65211</v>
      </c>
      <c r="J6" s="39">
        <v>-83.103094999999996</v>
      </c>
      <c r="K6" s="39">
        <v>113</v>
      </c>
      <c r="L6" s="39">
        <v>34.4</v>
      </c>
      <c r="M6" s="39" t="s">
        <v>21</v>
      </c>
      <c r="N6" s="39" t="s">
        <v>22</v>
      </c>
      <c r="O6" s="39">
        <v>1</v>
      </c>
      <c r="P6" s="40">
        <v>25</v>
      </c>
    </row>
    <row r="7" spans="1:16">
      <c r="A7" s="104" t="s">
        <v>32</v>
      </c>
      <c r="B7" s="39" t="s">
        <v>31</v>
      </c>
      <c r="C7" s="39" t="s">
        <v>32</v>
      </c>
      <c r="D7" s="70" t="s">
        <v>15</v>
      </c>
      <c r="E7" s="70" t="s">
        <v>16</v>
      </c>
      <c r="F7" s="70" t="s">
        <v>17</v>
      </c>
      <c r="G7" s="141">
        <v>43699</v>
      </c>
      <c r="H7" s="58" t="s">
        <v>20</v>
      </c>
      <c r="I7" s="39">
        <v>24.65211</v>
      </c>
      <c r="J7" s="39">
        <v>-83.103094999999996</v>
      </c>
      <c r="K7" s="39">
        <v>113</v>
      </c>
      <c r="L7" s="39">
        <v>34.4</v>
      </c>
      <c r="M7" s="39" t="s">
        <v>21</v>
      </c>
      <c r="N7" s="39" t="s">
        <v>22</v>
      </c>
      <c r="O7" s="39">
        <v>1</v>
      </c>
      <c r="P7" s="40">
        <v>25</v>
      </c>
    </row>
    <row r="8" spans="1:16">
      <c r="A8" s="104" t="s">
        <v>34</v>
      </c>
      <c r="B8" s="39" t="s">
        <v>33</v>
      </c>
      <c r="C8" s="39" t="s">
        <v>34</v>
      </c>
      <c r="D8" s="70" t="s">
        <v>15</v>
      </c>
      <c r="E8" s="70" t="s">
        <v>16</v>
      </c>
      <c r="F8" s="70" t="s">
        <v>17</v>
      </c>
      <c r="G8" s="141">
        <v>43699</v>
      </c>
      <c r="H8" s="58" t="s">
        <v>20</v>
      </c>
      <c r="I8" s="39">
        <v>24.65211</v>
      </c>
      <c r="J8" s="39">
        <v>-83.103094999999996</v>
      </c>
      <c r="K8" s="39">
        <v>114</v>
      </c>
      <c r="L8" s="39">
        <v>34.700000000000003</v>
      </c>
      <c r="M8" s="39" t="s">
        <v>21</v>
      </c>
      <c r="N8" s="39" t="s">
        <v>22</v>
      </c>
      <c r="O8" s="39">
        <v>1</v>
      </c>
      <c r="P8" s="40">
        <v>25</v>
      </c>
    </row>
    <row r="9" spans="1:16">
      <c r="A9" s="104" t="s">
        <v>36</v>
      </c>
      <c r="B9" s="39" t="s">
        <v>35</v>
      </c>
      <c r="C9" s="39" t="s">
        <v>36</v>
      </c>
      <c r="D9" s="70" t="s">
        <v>15</v>
      </c>
      <c r="E9" s="70" t="s">
        <v>16</v>
      </c>
      <c r="F9" s="70" t="s">
        <v>17</v>
      </c>
      <c r="G9" s="141">
        <v>43699</v>
      </c>
      <c r="H9" s="58" t="s">
        <v>20</v>
      </c>
      <c r="I9" s="39">
        <v>24.65211</v>
      </c>
      <c r="J9" s="39">
        <v>-83.103094999999996</v>
      </c>
      <c r="K9" s="39">
        <v>112</v>
      </c>
      <c r="L9" s="39">
        <v>34.1</v>
      </c>
      <c r="M9" s="39" t="s">
        <v>21</v>
      </c>
      <c r="N9" s="39" t="s">
        <v>22</v>
      </c>
      <c r="O9" s="39">
        <v>1</v>
      </c>
      <c r="P9" s="40">
        <v>25</v>
      </c>
    </row>
    <row r="10" spans="1:16">
      <c r="A10" s="104" t="s">
        <v>38</v>
      </c>
      <c r="B10" s="39" t="s">
        <v>37</v>
      </c>
      <c r="C10" s="39" t="s">
        <v>38</v>
      </c>
      <c r="D10" s="70" t="s">
        <v>15</v>
      </c>
      <c r="E10" s="70" t="s">
        <v>16</v>
      </c>
      <c r="F10" s="70" t="s">
        <v>17</v>
      </c>
      <c r="G10" s="141">
        <v>43699</v>
      </c>
      <c r="H10" s="58" t="s">
        <v>20</v>
      </c>
      <c r="I10" s="39">
        <v>24.65211</v>
      </c>
      <c r="J10" s="39">
        <v>-83.103094999999996</v>
      </c>
      <c r="K10" s="39">
        <v>113</v>
      </c>
      <c r="L10" s="39">
        <v>34.4</v>
      </c>
      <c r="M10" s="39" t="s">
        <v>21</v>
      </c>
      <c r="N10" s="39" t="s">
        <v>22</v>
      </c>
      <c r="O10" s="39">
        <v>1</v>
      </c>
      <c r="P10" s="40">
        <v>25</v>
      </c>
    </row>
    <row r="11" spans="1:16">
      <c r="A11" s="104" t="s">
        <v>41</v>
      </c>
      <c r="B11" s="39" t="s">
        <v>40</v>
      </c>
      <c r="C11" s="39" t="s">
        <v>41</v>
      </c>
      <c r="D11" s="70" t="s">
        <v>15</v>
      </c>
      <c r="E11" s="70" t="s">
        <v>16</v>
      </c>
      <c r="F11" s="70" t="s">
        <v>39</v>
      </c>
      <c r="G11" s="141">
        <v>43699</v>
      </c>
      <c r="H11" s="58" t="s">
        <v>20</v>
      </c>
      <c r="I11" s="39">
        <v>24.660196670000001</v>
      </c>
      <c r="J11" s="39">
        <v>-83.078903330000003</v>
      </c>
      <c r="K11" s="39">
        <v>48</v>
      </c>
      <c r="L11" s="39">
        <v>14.6</v>
      </c>
      <c r="M11" s="39" t="s">
        <v>42</v>
      </c>
      <c r="N11" s="39" t="s">
        <v>43</v>
      </c>
      <c r="O11" s="39">
        <v>1</v>
      </c>
      <c r="P11" s="40">
        <v>30</v>
      </c>
    </row>
    <row r="12" spans="1:16">
      <c r="A12" s="104" t="s">
        <v>46</v>
      </c>
      <c r="B12" s="39" t="s">
        <v>45</v>
      </c>
      <c r="C12" s="39" t="s">
        <v>46</v>
      </c>
      <c r="D12" s="70" t="s">
        <v>15</v>
      </c>
      <c r="E12" s="70" t="s">
        <v>16</v>
      </c>
      <c r="F12" s="70" t="s">
        <v>44</v>
      </c>
      <c r="G12" s="141">
        <v>43700</v>
      </c>
      <c r="H12" s="58" t="s">
        <v>20</v>
      </c>
      <c r="I12" s="39">
        <v>24.640419999999999</v>
      </c>
      <c r="J12" s="39">
        <v>-83.102943330000002</v>
      </c>
      <c r="K12" s="39">
        <v>101</v>
      </c>
      <c r="L12" s="39">
        <v>30.8</v>
      </c>
      <c r="M12" s="39" t="s">
        <v>21</v>
      </c>
      <c r="N12" s="39" t="s">
        <v>22</v>
      </c>
      <c r="O12" s="39">
        <v>1</v>
      </c>
      <c r="P12" s="40">
        <v>25</v>
      </c>
    </row>
    <row r="13" spans="1:16">
      <c r="A13" s="104" t="s">
        <v>48</v>
      </c>
      <c r="B13" s="39" t="s">
        <v>47</v>
      </c>
      <c r="C13" s="39" t="s">
        <v>48</v>
      </c>
      <c r="D13" s="70" t="s">
        <v>15</v>
      </c>
      <c r="E13" s="70" t="s">
        <v>16</v>
      </c>
      <c r="F13" s="70" t="s">
        <v>44</v>
      </c>
      <c r="G13" s="141">
        <v>43700</v>
      </c>
      <c r="H13" s="58" t="s">
        <v>20</v>
      </c>
      <c r="I13" s="39">
        <v>24.640419999999999</v>
      </c>
      <c r="J13" s="39">
        <v>-83.102943330000002</v>
      </c>
      <c r="K13" s="39">
        <v>97</v>
      </c>
      <c r="L13" s="39">
        <v>29.6</v>
      </c>
      <c r="M13" s="39" t="s">
        <v>42</v>
      </c>
      <c r="N13" s="39" t="s">
        <v>22</v>
      </c>
      <c r="O13" s="39">
        <v>1</v>
      </c>
      <c r="P13" s="40">
        <v>30</v>
      </c>
    </row>
    <row r="14" spans="1:16">
      <c r="A14" s="104" t="s">
        <v>50</v>
      </c>
      <c r="B14" s="39" t="s">
        <v>49</v>
      </c>
      <c r="C14" s="39" t="s">
        <v>50</v>
      </c>
      <c r="D14" s="70" t="s">
        <v>15</v>
      </c>
      <c r="E14" s="70" t="s">
        <v>16</v>
      </c>
      <c r="F14" s="70" t="s">
        <v>44</v>
      </c>
      <c r="G14" s="141">
        <v>43700</v>
      </c>
      <c r="H14" s="58" t="s">
        <v>20</v>
      </c>
      <c r="I14" s="39">
        <v>24.640419999999999</v>
      </c>
      <c r="J14" s="39">
        <v>-83.102943330000002</v>
      </c>
      <c r="K14" s="39">
        <v>95</v>
      </c>
      <c r="L14" s="39">
        <v>29</v>
      </c>
      <c r="M14" s="39" t="s">
        <v>42</v>
      </c>
      <c r="N14" s="39" t="s">
        <v>22</v>
      </c>
      <c r="O14" s="39">
        <v>1</v>
      </c>
      <c r="P14" s="40">
        <v>30</v>
      </c>
    </row>
    <row r="15" spans="1:16">
      <c r="A15" s="104" t="s">
        <v>52</v>
      </c>
      <c r="B15" s="39" t="s">
        <v>51</v>
      </c>
      <c r="C15" s="39" t="s">
        <v>52</v>
      </c>
      <c r="D15" s="70" t="s">
        <v>15</v>
      </c>
      <c r="E15" s="70" t="s">
        <v>16</v>
      </c>
      <c r="F15" s="70" t="s">
        <v>44</v>
      </c>
      <c r="G15" s="141">
        <v>43700</v>
      </c>
      <c r="H15" s="58" t="s">
        <v>20</v>
      </c>
      <c r="I15" s="39">
        <v>24.640419999999999</v>
      </c>
      <c r="J15" s="39">
        <v>-83.102943330000002</v>
      </c>
      <c r="K15" s="39">
        <v>99</v>
      </c>
      <c r="L15" s="39">
        <v>30.2</v>
      </c>
      <c r="M15" s="39" t="s">
        <v>21</v>
      </c>
      <c r="N15" s="39" t="s">
        <v>22</v>
      </c>
      <c r="O15" s="39">
        <v>1</v>
      </c>
      <c r="P15" s="40">
        <v>25</v>
      </c>
    </row>
    <row r="16" spans="1:16">
      <c r="A16" s="104" t="s">
        <v>54</v>
      </c>
      <c r="B16" s="39" t="s">
        <v>53</v>
      </c>
      <c r="C16" s="39" t="s">
        <v>54</v>
      </c>
      <c r="D16" s="70" t="s">
        <v>15</v>
      </c>
      <c r="E16" s="70" t="s">
        <v>16</v>
      </c>
      <c r="F16" s="70" t="s">
        <v>44</v>
      </c>
      <c r="G16" s="141">
        <v>43700</v>
      </c>
      <c r="H16" s="58" t="s">
        <v>20</v>
      </c>
      <c r="I16" s="39">
        <v>24.640419999999999</v>
      </c>
      <c r="J16" s="39">
        <v>-83.102943330000002</v>
      </c>
      <c r="K16" s="39">
        <v>100</v>
      </c>
      <c r="L16" s="39">
        <v>30.5</v>
      </c>
      <c r="M16" s="39" t="s">
        <v>21</v>
      </c>
      <c r="N16" s="39" t="s">
        <v>22</v>
      </c>
      <c r="O16" s="39">
        <v>1</v>
      </c>
      <c r="P16" s="40">
        <v>25</v>
      </c>
    </row>
    <row r="17" spans="1:16">
      <c r="A17" s="104" t="s">
        <v>56</v>
      </c>
      <c r="B17" s="39" t="s">
        <v>55</v>
      </c>
      <c r="C17" s="39" t="s">
        <v>56</v>
      </c>
      <c r="D17" s="70" t="s">
        <v>15</v>
      </c>
      <c r="E17" s="70" t="s">
        <v>16</v>
      </c>
      <c r="F17" s="70" t="s">
        <v>44</v>
      </c>
      <c r="G17" s="141">
        <v>43700</v>
      </c>
      <c r="H17" s="58" t="s">
        <v>20</v>
      </c>
      <c r="I17" s="39">
        <v>24.640419999999999</v>
      </c>
      <c r="J17" s="39">
        <v>-83.102943330000002</v>
      </c>
      <c r="K17" s="39">
        <v>98</v>
      </c>
      <c r="L17" s="39">
        <v>29.9</v>
      </c>
      <c r="M17" s="39" t="s">
        <v>42</v>
      </c>
      <c r="N17" s="39" t="s">
        <v>22</v>
      </c>
      <c r="O17" s="39">
        <v>1</v>
      </c>
      <c r="P17" s="40">
        <v>30</v>
      </c>
    </row>
    <row r="18" spans="1:16">
      <c r="A18" s="104" t="s">
        <v>58</v>
      </c>
      <c r="B18" s="39" t="s">
        <v>57</v>
      </c>
      <c r="C18" s="39" t="s">
        <v>58</v>
      </c>
      <c r="D18" s="70" t="s">
        <v>15</v>
      </c>
      <c r="E18" s="70" t="s">
        <v>16</v>
      </c>
      <c r="F18" s="70" t="s">
        <v>44</v>
      </c>
      <c r="G18" s="141">
        <v>43700</v>
      </c>
      <c r="H18" s="58" t="s">
        <v>20</v>
      </c>
      <c r="I18" s="39">
        <v>24.640419999999999</v>
      </c>
      <c r="J18" s="39">
        <v>-83.102943330000002</v>
      </c>
      <c r="K18" s="39">
        <v>100</v>
      </c>
      <c r="L18" s="39">
        <v>30.5</v>
      </c>
      <c r="M18" s="39" t="s">
        <v>21</v>
      </c>
      <c r="N18" s="39" t="s">
        <v>22</v>
      </c>
      <c r="O18" s="39">
        <v>1</v>
      </c>
      <c r="P18" s="40">
        <v>25</v>
      </c>
    </row>
    <row r="19" spans="1:16">
      <c r="A19" s="104" t="s">
        <v>60</v>
      </c>
      <c r="B19" s="39" t="s">
        <v>59</v>
      </c>
      <c r="C19" s="39" t="s">
        <v>60</v>
      </c>
      <c r="D19" s="70" t="s">
        <v>15</v>
      </c>
      <c r="E19" s="70" t="s">
        <v>16</v>
      </c>
      <c r="F19" s="70" t="s">
        <v>44</v>
      </c>
      <c r="G19" s="141">
        <v>43700</v>
      </c>
      <c r="H19" s="58" t="s">
        <v>20</v>
      </c>
      <c r="I19" s="39">
        <v>24.640419999999999</v>
      </c>
      <c r="J19" s="39">
        <v>-83.102943330000002</v>
      </c>
      <c r="K19" s="39">
        <v>101</v>
      </c>
      <c r="L19" s="39">
        <v>30.8</v>
      </c>
      <c r="M19" s="39" t="s">
        <v>21</v>
      </c>
      <c r="N19" s="39" t="s">
        <v>22</v>
      </c>
      <c r="O19" s="39">
        <v>1</v>
      </c>
      <c r="P19" s="40">
        <v>25</v>
      </c>
    </row>
    <row r="20" spans="1:16">
      <c r="A20" s="104" t="s">
        <v>62</v>
      </c>
      <c r="B20" s="39" t="s">
        <v>61</v>
      </c>
      <c r="C20" s="39" t="s">
        <v>62</v>
      </c>
      <c r="D20" s="70" t="s">
        <v>15</v>
      </c>
      <c r="E20" s="70" t="s">
        <v>16</v>
      </c>
      <c r="F20" s="70" t="s">
        <v>44</v>
      </c>
      <c r="G20" s="141">
        <v>43700</v>
      </c>
      <c r="H20" s="58" t="s">
        <v>20</v>
      </c>
      <c r="I20" s="39">
        <v>24.640419999999999</v>
      </c>
      <c r="J20" s="39">
        <v>-83.102943330000002</v>
      </c>
      <c r="K20" s="39">
        <v>100</v>
      </c>
      <c r="L20" s="39">
        <v>30.5</v>
      </c>
      <c r="M20" s="39" t="s">
        <v>21</v>
      </c>
      <c r="N20" s="39" t="s">
        <v>22</v>
      </c>
      <c r="O20" s="39">
        <v>1</v>
      </c>
      <c r="P20" s="40">
        <v>25</v>
      </c>
    </row>
    <row r="21" spans="1:16">
      <c r="A21" s="104" t="s">
        <v>64</v>
      </c>
      <c r="B21" s="39" t="s">
        <v>63</v>
      </c>
      <c r="C21" s="39" t="s">
        <v>64</v>
      </c>
      <c r="D21" s="70" t="s">
        <v>15</v>
      </c>
      <c r="E21" s="70" t="s">
        <v>16</v>
      </c>
      <c r="F21" s="70" t="s">
        <v>44</v>
      </c>
      <c r="G21" s="141">
        <v>43700</v>
      </c>
      <c r="H21" s="58" t="s">
        <v>20</v>
      </c>
      <c r="I21" s="39">
        <v>24.640419999999999</v>
      </c>
      <c r="J21" s="39">
        <v>-83.102943330000002</v>
      </c>
      <c r="K21" s="39">
        <v>100</v>
      </c>
      <c r="L21" s="39">
        <v>30.5</v>
      </c>
      <c r="M21" s="39" t="s">
        <v>21</v>
      </c>
      <c r="N21" s="39" t="s">
        <v>22</v>
      </c>
      <c r="O21" s="39">
        <v>1</v>
      </c>
      <c r="P21" s="40">
        <v>25</v>
      </c>
    </row>
    <row r="22" spans="1:16">
      <c r="A22" s="104" t="s">
        <v>66</v>
      </c>
      <c r="B22" s="39" t="s">
        <v>65</v>
      </c>
      <c r="C22" s="39" t="s">
        <v>66</v>
      </c>
      <c r="D22" s="70" t="s">
        <v>15</v>
      </c>
      <c r="E22" s="70" t="s">
        <v>16</v>
      </c>
      <c r="F22" s="70" t="s">
        <v>44</v>
      </c>
      <c r="G22" s="141">
        <v>43700</v>
      </c>
      <c r="H22" s="58" t="s">
        <v>20</v>
      </c>
      <c r="I22" s="39">
        <v>24.640419999999999</v>
      </c>
      <c r="J22" s="39">
        <v>-83.102943330000002</v>
      </c>
      <c r="K22" s="39">
        <v>100</v>
      </c>
      <c r="L22" s="39">
        <v>30.5</v>
      </c>
      <c r="M22" s="39" t="s">
        <v>21</v>
      </c>
      <c r="N22" s="39" t="s">
        <v>22</v>
      </c>
      <c r="O22" s="39">
        <v>1</v>
      </c>
      <c r="P22" s="40">
        <v>25</v>
      </c>
    </row>
    <row r="23" spans="1:16">
      <c r="A23" s="104" t="s">
        <v>68</v>
      </c>
      <c r="B23" s="39" t="s">
        <v>67</v>
      </c>
      <c r="C23" s="39" t="s">
        <v>68</v>
      </c>
      <c r="D23" s="70" t="s">
        <v>15</v>
      </c>
      <c r="E23" s="70" t="s">
        <v>16</v>
      </c>
      <c r="F23" s="70" t="s">
        <v>44</v>
      </c>
      <c r="G23" s="141">
        <v>43700</v>
      </c>
      <c r="H23" s="58" t="s">
        <v>20</v>
      </c>
      <c r="I23" s="39">
        <v>24.640419999999999</v>
      </c>
      <c r="J23" s="39">
        <v>-83.102943330000002</v>
      </c>
      <c r="K23" s="39">
        <v>102</v>
      </c>
      <c r="L23" s="39">
        <v>31.1</v>
      </c>
      <c r="M23" s="39" t="s">
        <v>21</v>
      </c>
      <c r="N23" s="39" t="s">
        <v>22</v>
      </c>
      <c r="O23" s="39">
        <v>1</v>
      </c>
      <c r="P23" s="40">
        <v>25</v>
      </c>
    </row>
    <row r="24" spans="1:16">
      <c r="A24" s="104" t="s">
        <v>70</v>
      </c>
      <c r="B24" s="39" t="s">
        <v>69</v>
      </c>
      <c r="C24" s="39" t="s">
        <v>70</v>
      </c>
      <c r="D24" s="70" t="s">
        <v>15</v>
      </c>
      <c r="E24" s="70" t="s">
        <v>16</v>
      </c>
      <c r="F24" s="70" t="s">
        <v>44</v>
      </c>
      <c r="G24" s="141">
        <v>43700</v>
      </c>
      <c r="H24" s="58" t="s">
        <v>20</v>
      </c>
      <c r="I24" s="39">
        <v>24.640419999999999</v>
      </c>
      <c r="J24" s="39">
        <v>-83.102943330000002</v>
      </c>
      <c r="K24" s="39">
        <v>102</v>
      </c>
      <c r="L24" s="39">
        <v>31.1</v>
      </c>
      <c r="M24" s="39" t="s">
        <v>21</v>
      </c>
      <c r="N24" s="39" t="s">
        <v>22</v>
      </c>
      <c r="O24" s="39">
        <v>1</v>
      </c>
      <c r="P24" s="40">
        <v>25</v>
      </c>
    </row>
    <row r="25" spans="1:16">
      <c r="A25" s="104" t="s">
        <v>72</v>
      </c>
      <c r="B25" s="39" t="s">
        <v>71</v>
      </c>
      <c r="C25" s="39" t="s">
        <v>72</v>
      </c>
      <c r="D25" s="70" t="s">
        <v>15</v>
      </c>
      <c r="E25" s="70" t="s">
        <v>16</v>
      </c>
      <c r="F25" s="70" t="s">
        <v>44</v>
      </c>
      <c r="G25" s="141">
        <v>43700</v>
      </c>
      <c r="H25" s="58" t="s">
        <v>20</v>
      </c>
      <c r="I25" s="39">
        <v>24.640419999999999</v>
      </c>
      <c r="J25" s="39">
        <v>-83.102943330000002</v>
      </c>
      <c r="K25" s="39">
        <v>101</v>
      </c>
      <c r="L25" s="39">
        <v>30.8</v>
      </c>
      <c r="M25" s="39" t="s">
        <v>21</v>
      </c>
      <c r="N25" s="39" t="s">
        <v>22</v>
      </c>
      <c r="O25" s="39">
        <v>1</v>
      </c>
      <c r="P25" s="40">
        <v>25</v>
      </c>
    </row>
    <row r="26" spans="1:16">
      <c r="A26" s="104" t="s">
        <v>74</v>
      </c>
      <c r="B26" s="39" t="s">
        <v>73</v>
      </c>
      <c r="C26" s="39" t="s">
        <v>74</v>
      </c>
      <c r="D26" s="70" t="s">
        <v>15</v>
      </c>
      <c r="E26" s="70" t="s">
        <v>16</v>
      </c>
      <c r="F26" s="70" t="s">
        <v>44</v>
      </c>
      <c r="G26" s="141">
        <v>43700</v>
      </c>
      <c r="H26" s="58" t="s">
        <v>20</v>
      </c>
      <c r="I26" s="39">
        <v>24.640419999999999</v>
      </c>
      <c r="J26" s="39">
        <v>-83.102943330000002</v>
      </c>
      <c r="K26" s="39">
        <v>100</v>
      </c>
      <c r="L26" s="39">
        <v>30.5</v>
      </c>
      <c r="M26" s="39" t="s">
        <v>21</v>
      </c>
      <c r="N26" s="39" t="s">
        <v>22</v>
      </c>
      <c r="O26" s="39">
        <v>2</v>
      </c>
      <c r="P26" s="40">
        <v>25</v>
      </c>
    </row>
    <row r="27" spans="1:16">
      <c r="A27" s="104" t="s">
        <v>77</v>
      </c>
      <c r="B27" s="39" t="s">
        <v>76</v>
      </c>
      <c r="C27" s="39" t="s">
        <v>77</v>
      </c>
      <c r="D27" s="70" t="s">
        <v>15</v>
      </c>
      <c r="E27" s="70" t="s">
        <v>16</v>
      </c>
      <c r="F27" s="70" t="s">
        <v>75</v>
      </c>
      <c r="G27" s="141">
        <v>43700</v>
      </c>
      <c r="H27" s="58" t="s">
        <v>20</v>
      </c>
      <c r="I27" s="39">
        <v>24.675186669999999</v>
      </c>
      <c r="J27" s="39">
        <v>-83.068584999999999</v>
      </c>
      <c r="K27" s="39">
        <v>69</v>
      </c>
      <c r="L27" s="39">
        <v>21</v>
      </c>
      <c r="M27" s="39" t="s">
        <v>42</v>
      </c>
      <c r="N27" s="39" t="s">
        <v>43</v>
      </c>
      <c r="O27" s="39">
        <v>2</v>
      </c>
      <c r="P27" s="40">
        <v>30</v>
      </c>
    </row>
    <row r="28" spans="1:16">
      <c r="A28" s="104" t="s">
        <v>79</v>
      </c>
      <c r="B28" s="39" t="s">
        <v>78</v>
      </c>
      <c r="C28" s="39" t="s">
        <v>79</v>
      </c>
      <c r="D28" s="70" t="s">
        <v>15</v>
      </c>
      <c r="E28" s="70" t="s">
        <v>16</v>
      </c>
      <c r="F28" s="70" t="s">
        <v>75</v>
      </c>
      <c r="G28" s="141">
        <v>43700</v>
      </c>
      <c r="H28" s="58" t="s">
        <v>20</v>
      </c>
      <c r="I28" s="39">
        <v>24.675186669999999</v>
      </c>
      <c r="J28" s="39">
        <v>-83.068584999999999</v>
      </c>
      <c r="K28" s="39">
        <v>67</v>
      </c>
      <c r="L28" s="39">
        <v>20.399999999999999</v>
      </c>
      <c r="M28" s="39" t="s">
        <v>42</v>
      </c>
      <c r="N28" s="39" t="s">
        <v>43</v>
      </c>
      <c r="O28" s="39">
        <v>2</v>
      </c>
      <c r="P28" s="40">
        <v>30</v>
      </c>
    </row>
    <row r="29" spans="1:16">
      <c r="A29" s="104" t="s">
        <v>81</v>
      </c>
      <c r="B29" s="39" t="s">
        <v>80</v>
      </c>
      <c r="C29" s="39" t="s">
        <v>81</v>
      </c>
      <c r="D29" s="70" t="s">
        <v>15</v>
      </c>
      <c r="E29" s="70" t="s">
        <v>16</v>
      </c>
      <c r="F29" s="70" t="s">
        <v>75</v>
      </c>
      <c r="G29" s="141">
        <v>43700</v>
      </c>
      <c r="H29" s="58" t="s">
        <v>20</v>
      </c>
      <c r="I29" s="39">
        <v>24.675186669999999</v>
      </c>
      <c r="J29" s="39">
        <v>-83.068584999999999</v>
      </c>
      <c r="K29" s="39">
        <v>67</v>
      </c>
      <c r="L29" s="39">
        <v>20.399999999999999</v>
      </c>
      <c r="M29" s="39" t="s">
        <v>42</v>
      </c>
      <c r="N29" s="39" t="s">
        <v>43</v>
      </c>
      <c r="O29" s="39">
        <v>2</v>
      </c>
      <c r="P29" s="40">
        <v>30</v>
      </c>
    </row>
    <row r="30" spans="1:16">
      <c r="A30" s="104" t="s">
        <v>83</v>
      </c>
      <c r="B30" s="39" t="s">
        <v>82</v>
      </c>
      <c r="C30" s="39" t="s">
        <v>83</v>
      </c>
      <c r="D30" s="70" t="s">
        <v>15</v>
      </c>
      <c r="E30" s="70" t="s">
        <v>16</v>
      </c>
      <c r="F30" s="70" t="s">
        <v>44</v>
      </c>
      <c r="G30" s="141">
        <v>43700</v>
      </c>
      <c r="H30" s="58" t="s">
        <v>20</v>
      </c>
      <c r="I30" s="39">
        <v>24.640415000000001</v>
      </c>
      <c r="J30" s="39">
        <v>-83.102946669999994</v>
      </c>
      <c r="K30" s="39">
        <v>99</v>
      </c>
      <c r="L30" s="39">
        <v>30.2</v>
      </c>
      <c r="M30" s="39" t="s">
        <v>21</v>
      </c>
      <c r="N30" s="39" t="s">
        <v>43</v>
      </c>
      <c r="O30" s="39">
        <v>2</v>
      </c>
      <c r="P30" s="40">
        <v>25</v>
      </c>
    </row>
    <row r="31" spans="1:16">
      <c r="A31" s="104" t="s">
        <v>85</v>
      </c>
      <c r="B31" s="39" t="s">
        <v>84</v>
      </c>
      <c r="C31" s="39" t="s">
        <v>85</v>
      </c>
      <c r="D31" s="70" t="s">
        <v>15</v>
      </c>
      <c r="E31" s="70" t="s">
        <v>16</v>
      </c>
      <c r="F31" s="70" t="s">
        <v>44</v>
      </c>
      <c r="G31" s="141">
        <v>43700</v>
      </c>
      <c r="H31" s="58" t="s">
        <v>20</v>
      </c>
      <c r="I31" s="39">
        <v>24.640415000000001</v>
      </c>
      <c r="J31" s="39">
        <v>-83.102946669999994</v>
      </c>
      <c r="K31" s="39">
        <v>99</v>
      </c>
      <c r="L31" s="39">
        <v>30.2</v>
      </c>
      <c r="M31" s="39" t="s">
        <v>21</v>
      </c>
      <c r="N31" s="39" t="s">
        <v>43</v>
      </c>
      <c r="O31" s="39">
        <v>2</v>
      </c>
      <c r="P31" s="40">
        <v>25</v>
      </c>
    </row>
    <row r="32" spans="1:16">
      <c r="A32" s="104" t="s">
        <v>87</v>
      </c>
      <c r="B32" s="39" t="s">
        <v>86</v>
      </c>
      <c r="C32" s="39" t="s">
        <v>87</v>
      </c>
      <c r="D32" s="70" t="s">
        <v>15</v>
      </c>
      <c r="E32" s="70" t="s">
        <v>16</v>
      </c>
      <c r="F32" s="70" t="s">
        <v>44</v>
      </c>
      <c r="G32" s="141">
        <v>43700</v>
      </c>
      <c r="H32" s="58" t="s">
        <v>20</v>
      </c>
      <c r="I32" s="39">
        <v>24.640415000000001</v>
      </c>
      <c r="J32" s="39">
        <v>-83.102946669999994</v>
      </c>
      <c r="K32" s="39">
        <v>94</v>
      </c>
      <c r="L32" s="39">
        <v>28.7</v>
      </c>
      <c r="M32" s="39" t="s">
        <v>42</v>
      </c>
      <c r="N32" s="39" t="s">
        <v>43</v>
      </c>
      <c r="O32" s="39">
        <v>2</v>
      </c>
      <c r="P32" s="40">
        <v>30</v>
      </c>
    </row>
    <row r="33" spans="1:16">
      <c r="A33" s="104" t="s">
        <v>89</v>
      </c>
      <c r="B33" s="39" t="s">
        <v>88</v>
      </c>
      <c r="C33" s="39" t="s">
        <v>89</v>
      </c>
      <c r="D33" s="70" t="s">
        <v>15</v>
      </c>
      <c r="E33" s="70" t="s">
        <v>16</v>
      </c>
      <c r="F33" s="70" t="s">
        <v>44</v>
      </c>
      <c r="G33" s="141">
        <v>43700</v>
      </c>
      <c r="H33" s="58" t="s">
        <v>20</v>
      </c>
      <c r="I33" s="39">
        <v>24.640415000000001</v>
      </c>
      <c r="J33" s="39">
        <v>-83.102946669999994</v>
      </c>
      <c r="K33" s="39">
        <v>100</v>
      </c>
      <c r="L33" s="39">
        <v>30.5</v>
      </c>
      <c r="M33" s="39" t="s">
        <v>21</v>
      </c>
      <c r="N33" s="39" t="s">
        <v>43</v>
      </c>
      <c r="O33" s="39">
        <v>2</v>
      </c>
      <c r="P33" s="40">
        <v>25</v>
      </c>
    </row>
    <row r="34" spans="1:16">
      <c r="A34" s="104" t="s">
        <v>91</v>
      </c>
      <c r="B34" s="39" t="s">
        <v>90</v>
      </c>
      <c r="C34" s="39" t="s">
        <v>91</v>
      </c>
      <c r="D34" s="70" t="s">
        <v>15</v>
      </c>
      <c r="E34" s="70" t="s">
        <v>16</v>
      </c>
      <c r="F34" s="70" t="s">
        <v>44</v>
      </c>
      <c r="G34" s="141">
        <v>43700</v>
      </c>
      <c r="H34" s="58" t="s">
        <v>20</v>
      </c>
      <c r="I34" s="39">
        <v>24.640415000000001</v>
      </c>
      <c r="J34" s="39">
        <v>-83.102946669999994</v>
      </c>
      <c r="K34" s="39">
        <v>100</v>
      </c>
      <c r="L34" s="39">
        <v>30.5</v>
      </c>
      <c r="M34" s="39" t="s">
        <v>21</v>
      </c>
      <c r="N34" s="39" t="s">
        <v>43</v>
      </c>
      <c r="O34" s="39">
        <v>2</v>
      </c>
      <c r="P34" s="40">
        <v>25</v>
      </c>
    </row>
    <row r="35" spans="1:16">
      <c r="A35" s="104" t="s">
        <v>93</v>
      </c>
      <c r="B35" s="39" t="s">
        <v>92</v>
      </c>
      <c r="C35" s="39" t="s">
        <v>93</v>
      </c>
      <c r="D35" s="70" t="s">
        <v>15</v>
      </c>
      <c r="E35" s="70" t="s">
        <v>16</v>
      </c>
      <c r="F35" s="70" t="s">
        <v>44</v>
      </c>
      <c r="G35" s="141">
        <v>43700</v>
      </c>
      <c r="H35" s="58" t="s">
        <v>20</v>
      </c>
      <c r="I35" s="39">
        <v>24.640415000000001</v>
      </c>
      <c r="J35" s="39">
        <v>-83.102946669999994</v>
      </c>
      <c r="K35" s="39">
        <v>97</v>
      </c>
      <c r="L35" s="39">
        <v>29.6</v>
      </c>
      <c r="M35" s="39" t="s">
        <v>42</v>
      </c>
      <c r="N35" s="39" t="s">
        <v>43</v>
      </c>
      <c r="O35" s="39">
        <v>2</v>
      </c>
      <c r="P35" s="40">
        <v>30</v>
      </c>
    </row>
    <row r="36" spans="1:16">
      <c r="A36" s="104" t="s">
        <v>95</v>
      </c>
      <c r="B36" s="39" t="s">
        <v>94</v>
      </c>
      <c r="C36" s="39" t="s">
        <v>95</v>
      </c>
      <c r="D36" s="70" t="s">
        <v>15</v>
      </c>
      <c r="E36" s="70" t="s">
        <v>16</v>
      </c>
      <c r="F36" s="70" t="s">
        <v>75</v>
      </c>
      <c r="G36" s="141">
        <v>43700</v>
      </c>
      <c r="H36" s="58" t="s">
        <v>20</v>
      </c>
      <c r="I36" s="39">
        <v>24.675186669999999</v>
      </c>
      <c r="J36" s="39">
        <v>-83.068584999999999</v>
      </c>
      <c r="K36" s="39">
        <v>68</v>
      </c>
      <c r="L36" s="39">
        <v>20.7</v>
      </c>
      <c r="M36" s="39" t="s">
        <v>42</v>
      </c>
      <c r="N36" s="39" t="s">
        <v>43</v>
      </c>
      <c r="O36" s="39">
        <v>2</v>
      </c>
      <c r="P36" s="40">
        <v>30</v>
      </c>
    </row>
    <row r="37" spans="1:16">
      <c r="A37" s="104" t="s">
        <v>97</v>
      </c>
      <c r="B37" s="39" t="s">
        <v>96</v>
      </c>
      <c r="C37" s="39" t="s">
        <v>97</v>
      </c>
      <c r="D37" s="70" t="s">
        <v>15</v>
      </c>
      <c r="E37" s="70" t="s">
        <v>16</v>
      </c>
      <c r="F37" s="70" t="s">
        <v>75</v>
      </c>
      <c r="G37" s="141">
        <v>43700</v>
      </c>
      <c r="H37" s="58" t="s">
        <v>20</v>
      </c>
      <c r="I37" s="39">
        <v>24.675186669999999</v>
      </c>
      <c r="J37" s="39">
        <v>-83.068584999999999</v>
      </c>
      <c r="K37" s="39">
        <v>67</v>
      </c>
      <c r="L37" s="39">
        <v>20.399999999999999</v>
      </c>
      <c r="M37" s="39" t="s">
        <v>42</v>
      </c>
      <c r="N37" s="39" t="s">
        <v>43</v>
      </c>
      <c r="O37" s="39">
        <v>2</v>
      </c>
      <c r="P37" s="40">
        <v>30</v>
      </c>
    </row>
    <row r="38" spans="1:16">
      <c r="A38" s="104" t="s">
        <v>99</v>
      </c>
      <c r="B38" s="39" t="s">
        <v>98</v>
      </c>
      <c r="C38" s="39" t="s">
        <v>99</v>
      </c>
      <c r="D38" s="70" t="s">
        <v>15</v>
      </c>
      <c r="E38" s="70" t="s">
        <v>16</v>
      </c>
      <c r="F38" s="70" t="s">
        <v>75</v>
      </c>
      <c r="G38" s="141">
        <v>43700</v>
      </c>
      <c r="H38" s="58" t="s">
        <v>20</v>
      </c>
      <c r="I38" s="39">
        <v>24.675186669999999</v>
      </c>
      <c r="J38" s="39">
        <v>-83.068584999999999</v>
      </c>
      <c r="K38" s="39">
        <v>69</v>
      </c>
      <c r="L38" s="39">
        <v>21</v>
      </c>
      <c r="M38" s="39" t="s">
        <v>42</v>
      </c>
      <c r="N38" s="39" t="s">
        <v>43</v>
      </c>
      <c r="O38" s="39">
        <v>2</v>
      </c>
      <c r="P38" s="40">
        <v>30</v>
      </c>
    </row>
    <row r="39" spans="1:16">
      <c r="A39" s="104" t="s">
        <v>101</v>
      </c>
      <c r="B39" s="39" t="s">
        <v>100</v>
      </c>
      <c r="C39" s="39" t="s">
        <v>101</v>
      </c>
      <c r="D39" s="70" t="s">
        <v>15</v>
      </c>
      <c r="E39" s="70" t="s">
        <v>16</v>
      </c>
      <c r="F39" s="70" t="s">
        <v>75</v>
      </c>
      <c r="G39" s="141">
        <v>43700</v>
      </c>
      <c r="H39" s="58" t="s">
        <v>20</v>
      </c>
      <c r="I39" s="39">
        <v>24.675186669999999</v>
      </c>
      <c r="J39" s="39">
        <v>-83.068584999999999</v>
      </c>
      <c r="K39" s="39">
        <v>67</v>
      </c>
      <c r="L39" s="39">
        <v>20.399999999999999</v>
      </c>
      <c r="M39" s="39" t="s">
        <v>42</v>
      </c>
      <c r="N39" s="39" t="s">
        <v>43</v>
      </c>
      <c r="O39" s="39">
        <v>2</v>
      </c>
      <c r="P39" s="40">
        <v>30</v>
      </c>
    </row>
    <row r="40" spans="1:16">
      <c r="A40" s="104" t="s">
        <v>103</v>
      </c>
      <c r="B40" s="39" t="s">
        <v>102</v>
      </c>
      <c r="C40" s="39" t="s">
        <v>103</v>
      </c>
      <c r="D40" s="70" t="s">
        <v>15</v>
      </c>
      <c r="E40" s="70" t="s">
        <v>16</v>
      </c>
      <c r="F40" s="70" t="s">
        <v>75</v>
      </c>
      <c r="G40" s="141">
        <v>43700</v>
      </c>
      <c r="H40" s="58" t="s">
        <v>20</v>
      </c>
      <c r="I40" s="39">
        <v>24.656913329999998</v>
      </c>
      <c r="J40" s="39">
        <v>-83.100796669999994</v>
      </c>
      <c r="K40" s="39">
        <v>67</v>
      </c>
      <c r="L40" s="39">
        <v>20.399999999999999</v>
      </c>
      <c r="M40" s="39" t="s">
        <v>42</v>
      </c>
      <c r="N40" s="39" t="s">
        <v>43</v>
      </c>
      <c r="O40" s="39">
        <v>2</v>
      </c>
      <c r="P40" s="40">
        <v>30</v>
      </c>
    </row>
    <row r="41" spans="1:16">
      <c r="A41" s="104" t="s">
        <v>105</v>
      </c>
      <c r="B41" s="39" t="s">
        <v>104</v>
      </c>
      <c r="C41" s="39" t="s">
        <v>105</v>
      </c>
      <c r="D41" s="70" t="s">
        <v>15</v>
      </c>
      <c r="E41" s="70" t="s">
        <v>16</v>
      </c>
      <c r="F41" s="70" t="s">
        <v>75</v>
      </c>
      <c r="G41" s="141">
        <v>43700</v>
      </c>
      <c r="H41" s="58" t="s">
        <v>20</v>
      </c>
      <c r="I41" s="39">
        <v>24.656913329999998</v>
      </c>
      <c r="J41" s="39">
        <v>-83.100796669999994</v>
      </c>
      <c r="K41" s="39">
        <v>66</v>
      </c>
      <c r="L41" s="39">
        <v>20.100000000000001</v>
      </c>
      <c r="M41" s="39" t="s">
        <v>42</v>
      </c>
      <c r="N41" s="39" t="s">
        <v>43</v>
      </c>
      <c r="O41" s="39">
        <v>2</v>
      </c>
      <c r="P41" s="40">
        <v>30</v>
      </c>
    </row>
    <row r="42" spans="1:16">
      <c r="A42" s="104" t="s">
        <v>107</v>
      </c>
      <c r="B42" s="39" t="s">
        <v>106</v>
      </c>
      <c r="C42" s="39" t="s">
        <v>107</v>
      </c>
      <c r="D42" s="70" t="s">
        <v>15</v>
      </c>
      <c r="E42" s="70" t="s">
        <v>16</v>
      </c>
      <c r="F42" s="70" t="s">
        <v>75</v>
      </c>
      <c r="G42" s="141">
        <v>43700</v>
      </c>
      <c r="H42" s="58" t="s">
        <v>20</v>
      </c>
      <c r="I42" s="39">
        <v>24.656913329999998</v>
      </c>
      <c r="J42" s="39">
        <v>-83.100796669999994</v>
      </c>
      <c r="K42" s="39">
        <v>67</v>
      </c>
      <c r="L42" s="39">
        <v>20.399999999999999</v>
      </c>
      <c r="M42" s="39" t="s">
        <v>42</v>
      </c>
      <c r="N42" s="39" t="s">
        <v>43</v>
      </c>
      <c r="O42" s="39">
        <v>2</v>
      </c>
      <c r="P42" s="40">
        <v>30</v>
      </c>
    </row>
    <row r="43" spans="1:16">
      <c r="A43" s="104" t="s">
        <v>109</v>
      </c>
      <c r="B43" s="39" t="s">
        <v>108</v>
      </c>
      <c r="C43" s="39" t="s">
        <v>109</v>
      </c>
      <c r="D43" s="70" t="s">
        <v>15</v>
      </c>
      <c r="E43" s="70" t="s">
        <v>16</v>
      </c>
      <c r="F43" s="70" t="s">
        <v>75</v>
      </c>
      <c r="G43" s="141">
        <v>43700</v>
      </c>
      <c r="H43" s="58" t="s">
        <v>20</v>
      </c>
      <c r="I43" s="39">
        <v>24.656913329999998</v>
      </c>
      <c r="J43" s="39">
        <v>-83.100796669999994</v>
      </c>
      <c r="K43" s="39">
        <v>67</v>
      </c>
      <c r="L43" s="39">
        <v>20.399999999999999</v>
      </c>
      <c r="M43" s="39" t="s">
        <v>42</v>
      </c>
      <c r="N43" s="39" t="s">
        <v>43</v>
      </c>
      <c r="O43" s="39">
        <v>2</v>
      </c>
      <c r="P43" s="40">
        <v>30</v>
      </c>
    </row>
    <row r="44" spans="1:16">
      <c r="A44" s="104" t="s">
        <v>111</v>
      </c>
      <c r="B44" s="39" t="s">
        <v>110</v>
      </c>
      <c r="C44" s="39" t="s">
        <v>111</v>
      </c>
      <c r="D44" s="70" t="s">
        <v>15</v>
      </c>
      <c r="E44" s="70" t="s">
        <v>16</v>
      </c>
      <c r="F44" s="70" t="s">
        <v>75</v>
      </c>
      <c r="G44" s="141">
        <v>43700</v>
      </c>
      <c r="H44" s="58" t="s">
        <v>20</v>
      </c>
      <c r="I44" s="39">
        <v>24.656913329999998</v>
      </c>
      <c r="J44" s="39">
        <v>-83.100796669999994</v>
      </c>
      <c r="K44" s="39">
        <v>67</v>
      </c>
      <c r="L44" s="39">
        <v>20.399999999999999</v>
      </c>
      <c r="M44" s="39" t="s">
        <v>42</v>
      </c>
      <c r="N44" s="39" t="s">
        <v>43</v>
      </c>
      <c r="O44" s="39">
        <v>2</v>
      </c>
      <c r="P44" s="40">
        <v>30</v>
      </c>
    </row>
    <row r="45" spans="1:16">
      <c r="A45" s="104" t="s">
        <v>113</v>
      </c>
      <c r="B45" s="39" t="s">
        <v>112</v>
      </c>
      <c r="C45" s="39" t="s">
        <v>113</v>
      </c>
      <c r="D45" s="70" t="s">
        <v>15</v>
      </c>
      <c r="E45" s="70" t="s">
        <v>16</v>
      </c>
      <c r="F45" s="70" t="s">
        <v>75</v>
      </c>
      <c r="G45" s="141">
        <v>43700</v>
      </c>
      <c r="H45" s="58" t="s">
        <v>20</v>
      </c>
      <c r="I45" s="39">
        <v>24.656913329999998</v>
      </c>
      <c r="J45" s="39">
        <v>-83.100796669999994</v>
      </c>
      <c r="K45" s="39">
        <v>64</v>
      </c>
      <c r="L45" s="39">
        <v>19.5</v>
      </c>
      <c r="M45" s="39" t="s">
        <v>42</v>
      </c>
      <c r="N45" s="39" t="s">
        <v>43</v>
      </c>
      <c r="O45" s="39">
        <v>2</v>
      </c>
      <c r="P45" s="40">
        <v>30</v>
      </c>
    </row>
    <row r="46" spans="1:16">
      <c r="A46" s="104" t="s">
        <v>115</v>
      </c>
      <c r="B46" s="39" t="s">
        <v>114</v>
      </c>
      <c r="C46" s="39" t="s">
        <v>115</v>
      </c>
      <c r="D46" s="70" t="s">
        <v>15</v>
      </c>
      <c r="E46" s="70" t="s">
        <v>16</v>
      </c>
      <c r="F46" s="70" t="s">
        <v>75</v>
      </c>
      <c r="G46" s="141">
        <v>43700</v>
      </c>
      <c r="H46" s="58" t="s">
        <v>20</v>
      </c>
      <c r="I46" s="39">
        <v>24.656913329999998</v>
      </c>
      <c r="J46" s="39">
        <v>-83.100796669999994</v>
      </c>
      <c r="K46" s="39">
        <v>65</v>
      </c>
      <c r="L46" s="39">
        <v>19.8</v>
      </c>
      <c r="M46" s="39" t="s">
        <v>42</v>
      </c>
      <c r="N46" s="39" t="s">
        <v>43</v>
      </c>
      <c r="O46" s="39">
        <v>2</v>
      </c>
      <c r="P46" s="40">
        <v>30</v>
      </c>
    </row>
    <row r="47" spans="1:16">
      <c r="A47" s="104" t="s">
        <v>117</v>
      </c>
      <c r="B47" s="39" t="s">
        <v>116</v>
      </c>
      <c r="C47" s="39" t="s">
        <v>117</v>
      </c>
      <c r="D47" s="70" t="s">
        <v>15</v>
      </c>
      <c r="E47" s="70" t="s">
        <v>16</v>
      </c>
      <c r="F47" s="70" t="s">
        <v>75</v>
      </c>
      <c r="G47" s="141">
        <v>43700</v>
      </c>
      <c r="H47" s="58" t="s">
        <v>20</v>
      </c>
      <c r="I47" s="39">
        <v>24.656913329999998</v>
      </c>
      <c r="J47" s="39">
        <v>-83.100796669999994</v>
      </c>
      <c r="K47" s="39">
        <v>55</v>
      </c>
      <c r="L47" s="39">
        <v>16.8</v>
      </c>
      <c r="M47" s="39" t="s">
        <v>42</v>
      </c>
      <c r="N47" s="39" t="s">
        <v>43</v>
      </c>
      <c r="O47" s="39">
        <v>3</v>
      </c>
      <c r="P47" s="40">
        <v>30</v>
      </c>
    </row>
    <row r="48" spans="1:16">
      <c r="A48" s="104" t="s">
        <v>119</v>
      </c>
      <c r="B48" s="39" t="s">
        <v>118</v>
      </c>
      <c r="C48" s="39" t="s">
        <v>119</v>
      </c>
      <c r="D48" s="70" t="s">
        <v>15</v>
      </c>
      <c r="E48" s="70" t="s">
        <v>16</v>
      </c>
      <c r="F48" s="70" t="s">
        <v>75</v>
      </c>
      <c r="G48" s="141">
        <v>43700</v>
      </c>
      <c r="H48" s="58" t="s">
        <v>20</v>
      </c>
      <c r="I48" s="39">
        <v>24.656913329999998</v>
      </c>
      <c r="J48" s="39">
        <v>-83.100796669999994</v>
      </c>
      <c r="K48" s="39">
        <v>65</v>
      </c>
      <c r="L48" s="39">
        <v>19.8</v>
      </c>
      <c r="M48" s="39" t="s">
        <v>42</v>
      </c>
      <c r="N48" s="39" t="s">
        <v>43</v>
      </c>
      <c r="O48" s="39">
        <v>3</v>
      </c>
      <c r="P48" s="40">
        <v>30</v>
      </c>
    </row>
    <row r="49" spans="1:16">
      <c r="A49" s="104" t="s">
        <v>121</v>
      </c>
      <c r="B49" s="39" t="s">
        <v>120</v>
      </c>
      <c r="C49" s="39" t="s">
        <v>121</v>
      </c>
      <c r="D49" s="70" t="s">
        <v>15</v>
      </c>
      <c r="E49" s="70" t="s">
        <v>16</v>
      </c>
      <c r="F49" s="70" t="s">
        <v>75</v>
      </c>
      <c r="G49" s="141">
        <v>43700</v>
      </c>
      <c r="H49" s="58" t="s">
        <v>20</v>
      </c>
      <c r="I49" s="39">
        <v>24.656913329999998</v>
      </c>
      <c r="J49" s="39">
        <v>-83.100796669999994</v>
      </c>
      <c r="K49" s="39">
        <v>59</v>
      </c>
      <c r="L49" s="39">
        <v>18</v>
      </c>
      <c r="M49" s="39" t="s">
        <v>42</v>
      </c>
      <c r="N49" s="39" t="s">
        <v>43</v>
      </c>
      <c r="O49" s="39">
        <v>3</v>
      </c>
      <c r="P49" s="40">
        <v>30</v>
      </c>
    </row>
    <row r="50" spans="1:16">
      <c r="A50" s="104" t="s">
        <v>123</v>
      </c>
      <c r="B50" s="39" t="s">
        <v>122</v>
      </c>
      <c r="C50" s="39" t="s">
        <v>123</v>
      </c>
      <c r="D50" s="70" t="s">
        <v>15</v>
      </c>
      <c r="E50" s="70" t="s">
        <v>16</v>
      </c>
      <c r="F50" s="70" t="s">
        <v>75</v>
      </c>
      <c r="G50" s="141">
        <v>43700</v>
      </c>
      <c r="H50" s="58" t="s">
        <v>20</v>
      </c>
      <c r="I50" s="39">
        <v>24.656913329999998</v>
      </c>
      <c r="J50" s="39">
        <v>-83.100796669999994</v>
      </c>
      <c r="K50" s="39">
        <v>58</v>
      </c>
      <c r="L50" s="39">
        <v>17.7</v>
      </c>
      <c r="M50" s="39" t="s">
        <v>42</v>
      </c>
      <c r="N50" s="39" t="s">
        <v>43</v>
      </c>
      <c r="O50" s="39">
        <v>3</v>
      </c>
      <c r="P50" s="40">
        <v>30</v>
      </c>
    </row>
    <row r="51" spans="1:16">
      <c r="A51" s="104" t="s">
        <v>125</v>
      </c>
      <c r="B51" s="39" t="s">
        <v>124</v>
      </c>
      <c r="C51" s="39" t="s">
        <v>125</v>
      </c>
      <c r="D51" s="70" t="s">
        <v>15</v>
      </c>
      <c r="E51" s="70" t="s">
        <v>16</v>
      </c>
      <c r="F51" s="70" t="s">
        <v>75</v>
      </c>
      <c r="G51" s="141">
        <v>43700</v>
      </c>
      <c r="H51" s="58" t="s">
        <v>20</v>
      </c>
      <c r="I51" s="39">
        <v>24.656913329999998</v>
      </c>
      <c r="J51" s="39">
        <v>-83.100796669999994</v>
      </c>
      <c r="K51" s="39">
        <v>65</v>
      </c>
      <c r="L51" s="39">
        <v>19.8</v>
      </c>
      <c r="M51" s="39" t="s">
        <v>42</v>
      </c>
      <c r="N51" s="39" t="s">
        <v>43</v>
      </c>
      <c r="O51" s="39">
        <v>3</v>
      </c>
      <c r="P51" s="40">
        <v>30</v>
      </c>
    </row>
    <row r="52" spans="1:16">
      <c r="A52" s="104" t="s">
        <v>127</v>
      </c>
      <c r="B52" s="39" t="s">
        <v>126</v>
      </c>
      <c r="C52" s="39" t="s">
        <v>127</v>
      </c>
      <c r="D52" s="70" t="s">
        <v>15</v>
      </c>
      <c r="E52" s="70" t="s">
        <v>16</v>
      </c>
      <c r="F52" s="70" t="s">
        <v>75</v>
      </c>
      <c r="G52" s="141">
        <v>43700</v>
      </c>
      <c r="H52" s="58" t="s">
        <v>20</v>
      </c>
      <c r="I52" s="39">
        <v>24.656913329999998</v>
      </c>
      <c r="J52" s="39">
        <v>-83.100796669999994</v>
      </c>
      <c r="K52" s="39">
        <v>66</v>
      </c>
      <c r="L52" s="39">
        <v>20.100000000000001</v>
      </c>
      <c r="M52" s="39" t="s">
        <v>42</v>
      </c>
      <c r="N52" s="39" t="s">
        <v>43</v>
      </c>
      <c r="O52" s="39">
        <v>3</v>
      </c>
      <c r="P52" s="40">
        <v>30</v>
      </c>
    </row>
    <row r="53" spans="1:16">
      <c r="A53" s="104" t="s">
        <v>129</v>
      </c>
      <c r="B53" s="39" t="s">
        <v>128</v>
      </c>
      <c r="C53" s="39" t="s">
        <v>129</v>
      </c>
      <c r="D53" s="70" t="s">
        <v>15</v>
      </c>
      <c r="E53" s="70" t="s">
        <v>16</v>
      </c>
      <c r="F53" s="70" t="s">
        <v>75</v>
      </c>
      <c r="G53" s="141">
        <v>43700</v>
      </c>
      <c r="H53" s="58" t="s">
        <v>20</v>
      </c>
      <c r="I53" s="39">
        <v>24.656913329999998</v>
      </c>
      <c r="J53" s="39">
        <v>-83.100796669999994</v>
      </c>
      <c r="K53" s="39">
        <v>67</v>
      </c>
      <c r="L53" s="39">
        <v>20.399999999999999</v>
      </c>
      <c r="M53" s="39" t="s">
        <v>42</v>
      </c>
      <c r="N53" s="39" t="s">
        <v>43</v>
      </c>
      <c r="O53" s="39">
        <v>3</v>
      </c>
      <c r="P53" s="40">
        <v>30</v>
      </c>
    </row>
    <row r="54" spans="1:16">
      <c r="A54" s="104" t="s">
        <v>131</v>
      </c>
      <c r="B54" s="39" t="s">
        <v>130</v>
      </c>
      <c r="C54" s="39" t="s">
        <v>131</v>
      </c>
      <c r="D54" s="70" t="s">
        <v>15</v>
      </c>
      <c r="E54" s="70" t="s">
        <v>16</v>
      </c>
      <c r="F54" s="70" t="s">
        <v>75</v>
      </c>
      <c r="G54" s="141">
        <v>43700</v>
      </c>
      <c r="H54" s="58" t="s">
        <v>20</v>
      </c>
      <c r="I54" s="39">
        <v>24.656913329999998</v>
      </c>
      <c r="J54" s="39">
        <v>-83.100796669999994</v>
      </c>
      <c r="K54" s="39">
        <v>61</v>
      </c>
      <c r="L54" s="39">
        <v>18.600000000000001</v>
      </c>
      <c r="M54" s="39" t="s">
        <v>42</v>
      </c>
      <c r="N54" s="39" t="s">
        <v>43</v>
      </c>
      <c r="O54" s="39">
        <v>3</v>
      </c>
      <c r="P54" s="40">
        <v>30</v>
      </c>
    </row>
    <row r="55" spans="1:16">
      <c r="A55" s="104" t="s">
        <v>133</v>
      </c>
      <c r="B55" s="39" t="s">
        <v>132</v>
      </c>
      <c r="C55" s="39" t="s">
        <v>133</v>
      </c>
      <c r="D55" s="70" t="s">
        <v>15</v>
      </c>
      <c r="E55" s="70" t="s">
        <v>16</v>
      </c>
      <c r="F55" s="70" t="s">
        <v>75</v>
      </c>
      <c r="G55" s="141">
        <v>43700</v>
      </c>
      <c r="H55" s="58" t="s">
        <v>20</v>
      </c>
      <c r="I55" s="39">
        <v>24.656913329999998</v>
      </c>
      <c r="J55" s="39">
        <v>-83.100796669999994</v>
      </c>
      <c r="K55" s="39">
        <v>60</v>
      </c>
      <c r="L55" s="39">
        <v>18.3</v>
      </c>
      <c r="M55" s="39" t="s">
        <v>42</v>
      </c>
      <c r="N55" s="39" t="s">
        <v>43</v>
      </c>
      <c r="O55" s="39">
        <v>3</v>
      </c>
      <c r="P55" s="40">
        <v>30</v>
      </c>
    </row>
    <row r="56" spans="1:16">
      <c r="A56" s="104" t="s">
        <v>135</v>
      </c>
      <c r="B56" s="39" t="s">
        <v>134</v>
      </c>
      <c r="C56" s="39" t="s">
        <v>135</v>
      </c>
      <c r="D56" s="70" t="s">
        <v>15</v>
      </c>
      <c r="E56" s="70" t="s">
        <v>16</v>
      </c>
      <c r="F56" s="70" t="s">
        <v>75</v>
      </c>
      <c r="G56" s="141">
        <v>43700</v>
      </c>
      <c r="H56" s="58" t="s">
        <v>20</v>
      </c>
      <c r="I56" s="39">
        <v>24.656913329999998</v>
      </c>
      <c r="J56" s="39">
        <v>-83.100796669999994</v>
      </c>
      <c r="K56" s="39">
        <v>57</v>
      </c>
      <c r="L56" s="39">
        <v>17.399999999999999</v>
      </c>
      <c r="M56" s="39" t="s">
        <v>42</v>
      </c>
      <c r="N56" s="39" t="s">
        <v>43</v>
      </c>
      <c r="O56" s="39">
        <v>3</v>
      </c>
      <c r="P56" s="40">
        <v>30</v>
      </c>
    </row>
    <row r="57" spans="1:16">
      <c r="A57" s="104" t="s">
        <v>140</v>
      </c>
      <c r="B57" s="39" t="s">
        <v>139</v>
      </c>
      <c r="C57" s="39" t="s">
        <v>140</v>
      </c>
      <c r="D57" s="70" t="s">
        <v>136</v>
      </c>
      <c r="E57" s="70" t="s">
        <v>137</v>
      </c>
      <c r="F57" s="70" t="s">
        <v>138</v>
      </c>
      <c r="G57" s="141">
        <v>43701</v>
      </c>
      <c r="H57" s="58" t="s">
        <v>20</v>
      </c>
      <c r="I57" s="39">
        <v>24.493960000000001</v>
      </c>
      <c r="J57" s="39">
        <v>-83.096078329999997</v>
      </c>
      <c r="K57" s="39">
        <v>112</v>
      </c>
      <c r="L57" s="39">
        <v>34.1</v>
      </c>
      <c r="M57" s="39" t="s">
        <v>21</v>
      </c>
      <c r="N57" s="39" t="s">
        <v>22</v>
      </c>
      <c r="O57" s="39">
        <v>3</v>
      </c>
      <c r="P57" s="40">
        <v>15</v>
      </c>
    </row>
    <row r="58" spans="1:16">
      <c r="A58" s="104" t="s">
        <v>142</v>
      </c>
      <c r="B58" s="39" t="s">
        <v>141</v>
      </c>
      <c r="C58" s="39" t="s">
        <v>142</v>
      </c>
      <c r="D58" s="70" t="s">
        <v>136</v>
      </c>
      <c r="E58" s="70" t="s">
        <v>137</v>
      </c>
      <c r="F58" s="70" t="s">
        <v>138</v>
      </c>
      <c r="G58" s="141">
        <v>43701</v>
      </c>
      <c r="H58" s="58" t="s">
        <v>20</v>
      </c>
      <c r="I58" s="39">
        <v>24.493960000000001</v>
      </c>
      <c r="J58" s="39">
        <v>-83.096078329999997</v>
      </c>
      <c r="K58" s="39">
        <v>111</v>
      </c>
      <c r="L58" s="39">
        <v>33.799999999999997</v>
      </c>
      <c r="M58" s="39" t="s">
        <v>21</v>
      </c>
      <c r="N58" s="39" t="s">
        <v>22</v>
      </c>
      <c r="O58" s="39">
        <v>3</v>
      </c>
      <c r="P58" s="40">
        <v>15</v>
      </c>
    </row>
    <row r="59" spans="1:16">
      <c r="A59" s="104" t="s">
        <v>144</v>
      </c>
      <c r="B59" s="39" t="s">
        <v>143</v>
      </c>
      <c r="C59" s="39" t="s">
        <v>144</v>
      </c>
      <c r="D59" s="70" t="s">
        <v>136</v>
      </c>
      <c r="E59" s="70" t="s">
        <v>137</v>
      </c>
      <c r="F59" s="70" t="s">
        <v>138</v>
      </c>
      <c r="G59" s="141">
        <v>43701</v>
      </c>
      <c r="H59" s="58" t="s">
        <v>20</v>
      </c>
      <c r="I59" s="39">
        <v>24.493960000000001</v>
      </c>
      <c r="J59" s="39">
        <v>-83.096078329999997</v>
      </c>
      <c r="K59" s="39">
        <v>108</v>
      </c>
      <c r="L59" s="39">
        <v>32.9</v>
      </c>
      <c r="M59" s="39" t="s">
        <v>21</v>
      </c>
      <c r="N59" s="39" t="s">
        <v>22</v>
      </c>
      <c r="O59" s="39">
        <v>3</v>
      </c>
      <c r="P59" s="40">
        <v>15</v>
      </c>
    </row>
    <row r="60" spans="1:16">
      <c r="A60" s="104" t="s">
        <v>146</v>
      </c>
      <c r="B60" s="39" t="s">
        <v>145</v>
      </c>
      <c r="C60" s="39" t="s">
        <v>146</v>
      </c>
      <c r="D60" s="70" t="s">
        <v>136</v>
      </c>
      <c r="E60" s="70" t="s">
        <v>137</v>
      </c>
      <c r="F60" s="70" t="s">
        <v>138</v>
      </c>
      <c r="G60" s="141">
        <v>43701</v>
      </c>
      <c r="H60" s="58" t="s">
        <v>20</v>
      </c>
      <c r="I60" s="39">
        <v>24.493960000000001</v>
      </c>
      <c r="J60" s="39">
        <v>-83.096078329999997</v>
      </c>
      <c r="K60" s="39">
        <v>105</v>
      </c>
      <c r="L60" s="39">
        <v>32</v>
      </c>
      <c r="M60" s="39" t="s">
        <v>21</v>
      </c>
      <c r="N60" s="39" t="s">
        <v>22</v>
      </c>
      <c r="O60" s="39">
        <v>3</v>
      </c>
      <c r="P60" s="40">
        <v>15</v>
      </c>
    </row>
    <row r="61" spans="1:16">
      <c r="A61" s="104" t="s">
        <v>148</v>
      </c>
      <c r="B61" s="39" t="s">
        <v>147</v>
      </c>
      <c r="C61" s="39" t="s">
        <v>148</v>
      </c>
      <c r="D61" s="70" t="s">
        <v>136</v>
      </c>
      <c r="E61" s="70" t="s">
        <v>137</v>
      </c>
      <c r="F61" s="70" t="s">
        <v>138</v>
      </c>
      <c r="G61" s="141">
        <v>43701</v>
      </c>
      <c r="H61" s="58" t="s">
        <v>20</v>
      </c>
      <c r="I61" s="39">
        <v>24.493960000000001</v>
      </c>
      <c r="J61" s="39">
        <v>-83.096078329999997</v>
      </c>
      <c r="K61" s="39">
        <v>103</v>
      </c>
      <c r="L61" s="39">
        <v>31.4</v>
      </c>
      <c r="M61" s="39" t="s">
        <v>21</v>
      </c>
      <c r="N61" s="39" t="s">
        <v>22</v>
      </c>
      <c r="O61" s="39">
        <v>3</v>
      </c>
      <c r="P61" s="40">
        <v>15</v>
      </c>
    </row>
    <row r="62" spans="1:16">
      <c r="A62" s="104" t="s">
        <v>151</v>
      </c>
      <c r="B62" s="39" t="s">
        <v>150</v>
      </c>
      <c r="C62" s="39" t="s">
        <v>151</v>
      </c>
      <c r="D62" s="70" t="s">
        <v>136</v>
      </c>
      <c r="E62" s="70" t="s">
        <v>137</v>
      </c>
      <c r="F62" s="70" t="s">
        <v>149</v>
      </c>
      <c r="G62" s="141">
        <v>43701</v>
      </c>
      <c r="H62" s="58" t="s">
        <v>20</v>
      </c>
      <c r="I62" s="39">
        <v>24.48925667</v>
      </c>
      <c r="J62" s="39">
        <v>-83.122694999999993</v>
      </c>
      <c r="K62" s="39">
        <v>123</v>
      </c>
      <c r="L62" s="39">
        <v>37.5</v>
      </c>
      <c r="M62" s="39" t="s">
        <v>21</v>
      </c>
      <c r="N62" s="39" t="s">
        <v>22</v>
      </c>
      <c r="O62" s="39">
        <v>3</v>
      </c>
      <c r="P62" s="40">
        <v>15</v>
      </c>
    </row>
    <row r="63" spans="1:16">
      <c r="A63" s="104" t="s">
        <v>154</v>
      </c>
      <c r="B63" s="39" t="s">
        <v>153</v>
      </c>
      <c r="C63" s="39" t="s">
        <v>154</v>
      </c>
      <c r="D63" s="70" t="s">
        <v>136</v>
      </c>
      <c r="E63" s="70" t="s">
        <v>137</v>
      </c>
      <c r="F63" s="70" t="s">
        <v>152</v>
      </c>
      <c r="G63" s="141">
        <v>43701</v>
      </c>
      <c r="H63" s="58" t="s">
        <v>20</v>
      </c>
      <c r="I63" s="39">
        <v>24.51135833</v>
      </c>
      <c r="J63" s="39">
        <v>-83.095160000000007</v>
      </c>
      <c r="K63" s="39">
        <v>91</v>
      </c>
      <c r="L63" s="39">
        <v>27.7</v>
      </c>
      <c r="M63" s="39" t="s">
        <v>42</v>
      </c>
      <c r="N63" s="39" t="s">
        <v>43</v>
      </c>
      <c r="O63" s="39">
        <v>3</v>
      </c>
      <c r="P63" s="40">
        <v>30</v>
      </c>
    </row>
    <row r="64" spans="1:16">
      <c r="A64" s="104" t="s">
        <v>156</v>
      </c>
      <c r="B64" s="39" t="s">
        <v>155</v>
      </c>
      <c r="C64" s="39" t="s">
        <v>156</v>
      </c>
      <c r="D64" s="70" t="s">
        <v>136</v>
      </c>
      <c r="E64" s="70" t="s">
        <v>137</v>
      </c>
      <c r="F64" s="70" t="s">
        <v>152</v>
      </c>
      <c r="G64" s="141">
        <v>43701</v>
      </c>
      <c r="H64" s="58" t="s">
        <v>20</v>
      </c>
      <c r="I64" s="39">
        <v>24.51135833</v>
      </c>
      <c r="J64" s="39">
        <v>-83.095160000000007</v>
      </c>
      <c r="K64" s="39">
        <v>92</v>
      </c>
      <c r="L64" s="39">
        <v>28</v>
      </c>
      <c r="M64" s="39" t="s">
        <v>42</v>
      </c>
      <c r="N64" s="39" t="s">
        <v>43</v>
      </c>
      <c r="O64" s="39">
        <v>3</v>
      </c>
      <c r="P64" s="40">
        <v>30</v>
      </c>
    </row>
    <row r="65" spans="1:16">
      <c r="A65" s="104" t="s">
        <v>158</v>
      </c>
      <c r="B65" s="39" t="s">
        <v>157</v>
      </c>
      <c r="C65" s="39" t="s">
        <v>158</v>
      </c>
      <c r="D65" s="70" t="s">
        <v>136</v>
      </c>
      <c r="E65" s="70" t="s">
        <v>137</v>
      </c>
      <c r="F65" s="70" t="s">
        <v>152</v>
      </c>
      <c r="G65" s="141">
        <v>43701</v>
      </c>
      <c r="H65" s="58" t="s">
        <v>20</v>
      </c>
      <c r="I65" s="39">
        <v>24.51135833</v>
      </c>
      <c r="J65" s="39">
        <v>-83.095160000000007</v>
      </c>
      <c r="K65" s="39">
        <v>91</v>
      </c>
      <c r="L65" s="39">
        <v>27.7</v>
      </c>
      <c r="M65" s="39" t="s">
        <v>42</v>
      </c>
      <c r="N65" s="39" t="s">
        <v>43</v>
      </c>
      <c r="O65" s="39">
        <v>3</v>
      </c>
      <c r="P65" s="40">
        <v>30</v>
      </c>
    </row>
    <row r="66" spans="1:16">
      <c r="A66" s="104" t="s">
        <v>160</v>
      </c>
      <c r="B66" s="39" t="s">
        <v>159</v>
      </c>
      <c r="C66" s="39" t="s">
        <v>160</v>
      </c>
      <c r="D66" s="70" t="s">
        <v>136</v>
      </c>
      <c r="E66" s="70" t="s">
        <v>137</v>
      </c>
      <c r="F66" s="70" t="s">
        <v>152</v>
      </c>
      <c r="G66" s="141">
        <v>43701</v>
      </c>
      <c r="H66" s="58" t="s">
        <v>20</v>
      </c>
      <c r="I66" s="39">
        <v>24.51135833</v>
      </c>
      <c r="J66" s="39">
        <v>-83.095160000000007</v>
      </c>
      <c r="K66" s="39">
        <v>90</v>
      </c>
      <c r="L66" s="39">
        <v>27.4</v>
      </c>
      <c r="M66" s="39" t="s">
        <v>42</v>
      </c>
      <c r="N66" s="39" t="s">
        <v>43</v>
      </c>
      <c r="O66" s="39">
        <v>3</v>
      </c>
      <c r="P66" s="40">
        <v>30</v>
      </c>
    </row>
    <row r="67" spans="1:16">
      <c r="A67" s="104" t="s">
        <v>162</v>
      </c>
      <c r="B67" s="39" t="s">
        <v>161</v>
      </c>
      <c r="C67" s="39" t="s">
        <v>162</v>
      </c>
      <c r="D67" s="70" t="s">
        <v>136</v>
      </c>
      <c r="E67" s="70" t="s">
        <v>137</v>
      </c>
      <c r="F67" s="70" t="s">
        <v>152</v>
      </c>
      <c r="G67" s="141">
        <v>43701</v>
      </c>
      <c r="H67" s="58" t="s">
        <v>20</v>
      </c>
      <c r="I67" s="39">
        <v>24.51135833</v>
      </c>
      <c r="J67" s="39">
        <v>-83.095160000000007</v>
      </c>
      <c r="K67" s="39">
        <v>91</v>
      </c>
      <c r="L67" s="39">
        <v>27.7</v>
      </c>
      <c r="M67" s="39" t="s">
        <v>42</v>
      </c>
      <c r="N67" s="39" t="s">
        <v>43</v>
      </c>
      <c r="O67" s="39">
        <v>3</v>
      </c>
      <c r="P67" s="40">
        <v>30</v>
      </c>
    </row>
    <row r="68" spans="1:16">
      <c r="A68" s="104" t="s">
        <v>164</v>
      </c>
      <c r="B68" s="39" t="s">
        <v>163</v>
      </c>
      <c r="C68" s="39" t="s">
        <v>164</v>
      </c>
      <c r="D68" s="70" t="s">
        <v>136</v>
      </c>
      <c r="E68" s="70" t="s">
        <v>137</v>
      </c>
      <c r="F68" s="70" t="s">
        <v>152</v>
      </c>
      <c r="G68" s="141">
        <v>43701</v>
      </c>
      <c r="H68" s="58" t="s">
        <v>20</v>
      </c>
      <c r="I68" s="39">
        <v>24.51135833</v>
      </c>
      <c r="J68" s="39">
        <v>-83.095160000000007</v>
      </c>
      <c r="K68" s="39">
        <v>90</v>
      </c>
      <c r="L68" s="39">
        <v>27.4</v>
      </c>
      <c r="M68" s="39" t="s">
        <v>42</v>
      </c>
      <c r="N68" s="39" t="s">
        <v>43</v>
      </c>
      <c r="O68" s="39">
        <v>3</v>
      </c>
      <c r="P68" s="40">
        <v>30</v>
      </c>
    </row>
    <row r="69" spans="1:16">
      <c r="A69" s="104" t="s">
        <v>166</v>
      </c>
      <c r="B69" s="39" t="s">
        <v>165</v>
      </c>
      <c r="C69" s="39" t="s">
        <v>166</v>
      </c>
      <c r="D69" s="70" t="s">
        <v>136</v>
      </c>
      <c r="E69" s="70" t="s">
        <v>137</v>
      </c>
      <c r="F69" s="70" t="s">
        <v>152</v>
      </c>
      <c r="G69" s="141">
        <v>43701</v>
      </c>
      <c r="H69" s="58" t="s">
        <v>20</v>
      </c>
      <c r="I69" s="39">
        <v>24.51135833</v>
      </c>
      <c r="J69" s="39">
        <v>-83.095160000000007</v>
      </c>
      <c r="K69" s="39">
        <v>90</v>
      </c>
      <c r="L69" s="39">
        <v>27.4</v>
      </c>
      <c r="M69" s="39" t="s">
        <v>42</v>
      </c>
      <c r="N69" s="39" t="s">
        <v>43</v>
      </c>
      <c r="O69" s="39">
        <v>3</v>
      </c>
      <c r="P69" s="40">
        <v>30</v>
      </c>
    </row>
    <row r="70" spans="1:16">
      <c r="A70" s="104" t="s">
        <v>168</v>
      </c>
      <c r="B70" s="39" t="s">
        <v>167</v>
      </c>
      <c r="C70" s="39" t="s">
        <v>168</v>
      </c>
      <c r="D70" s="70" t="s">
        <v>136</v>
      </c>
      <c r="E70" s="70" t="s">
        <v>137</v>
      </c>
      <c r="F70" s="70" t="s">
        <v>152</v>
      </c>
      <c r="G70" s="141">
        <v>43701</v>
      </c>
      <c r="H70" s="58" t="s">
        <v>20</v>
      </c>
      <c r="I70" s="39">
        <v>24.51135833</v>
      </c>
      <c r="J70" s="39">
        <v>-83.095160000000007</v>
      </c>
      <c r="K70" s="39">
        <v>89</v>
      </c>
      <c r="L70" s="39">
        <v>27.1</v>
      </c>
      <c r="M70" s="39" t="s">
        <v>42</v>
      </c>
      <c r="N70" s="39" t="s">
        <v>43</v>
      </c>
      <c r="O70" s="39">
        <v>4</v>
      </c>
      <c r="P70" s="40">
        <v>30</v>
      </c>
    </row>
    <row r="71" spans="1:16">
      <c r="A71" s="104" t="s">
        <v>170</v>
      </c>
      <c r="B71" s="39" t="s">
        <v>169</v>
      </c>
      <c r="C71" s="39" t="s">
        <v>170</v>
      </c>
      <c r="D71" s="70" t="s">
        <v>136</v>
      </c>
      <c r="E71" s="70" t="s">
        <v>137</v>
      </c>
      <c r="F71" s="70" t="s">
        <v>152</v>
      </c>
      <c r="G71" s="141">
        <v>43701</v>
      </c>
      <c r="H71" s="58" t="s">
        <v>20</v>
      </c>
      <c r="I71" s="39">
        <v>24.51135833</v>
      </c>
      <c r="J71" s="39">
        <v>-83.095160000000007</v>
      </c>
      <c r="K71" s="39">
        <v>85</v>
      </c>
      <c r="L71" s="39">
        <v>25.9</v>
      </c>
      <c r="M71" s="39" t="s">
        <v>42</v>
      </c>
      <c r="N71" s="39" t="s">
        <v>43</v>
      </c>
      <c r="O71" s="39">
        <v>4</v>
      </c>
      <c r="P71" s="40">
        <v>30</v>
      </c>
    </row>
    <row r="72" spans="1:16">
      <c r="A72" s="104" t="s">
        <v>172</v>
      </c>
      <c r="B72" s="39" t="s">
        <v>171</v>
      </c>
      <c r="C72" s="39" t="s">
        <v>172</v>
      </c>
      <c r="D72" s="70" t="s">
        <v>136</v>
      </c>
      <c r="E72" s="70" t="s">
        <v>137</v>
      </c>
      <c r="F72" s="70" t="s">
        <v>152</v>
      </c>
      <c r="G72" s="141">
        <v>43701</v>
      </c>
      <c r="H72" s="58" t="s">
        <v>20</v>
      </c>
      <c r="I72" s="39">
        <v>24.51135833</v>
      </c>
      <c r="J72" s="39">
        <v>-83.095160000000007</v>
      </c>
      <c r="K72" s="39">
        <v>86</v>
      </c>
      <c r="L72" s="39">
        <v>26.2</v>
      </c>
      <c r="M72" s="39" t="s">
        <v>42</v>
      </c>
      <c r="N72" s="39" t="s">
        <v>43</v>
      </c>
      <c r="O72" s="39">
        <v>4</v>
      </c>
      <c r="P72" s="40">
        <v>30</v>
      </c>
    </row>
    <row r="73" spans="1:16">
      <c r="A73" s="104" t="s">
        <v>175</v>
      </c>
      <c r="B73" s="39" t="s">
        <v>174</v>
      </c>
      <c r="C73" s="39" t="s">
        <v>175</v>
      </c>
      <c r="D73" s="70" t="s">
        <v>136</v>
      </c>
      <c r="E73" s="70" t="s">
        <v>137</v>
      </c>
      <c r="F73" s="70" t="s">
        <v>173</v>
      </c>
      <c r="G73" s="141">
        <v>43702</v>
      </c>
      <c r="H73" s="58" t="s">
        <v>20</v>
      </c>
      <c r="I73" s="39">
        <v>24.492393329999999</v>
      </c>
      <c r="J73" s="39">
        <v>-83.121513329999999</v>
      </c>
      <c r="K73" s="39">
        <v>86</v>
      </c>
      <c r="L73" s="39">
        <v>26.2</v>
      </c>
      <c r="M73" s="39" t="s">
        <v>42</v>
      </c>
      <c r="N73" s="39" t="s">
        <v>43</v>
      </c>
      <c r="O73" s="39">
        <v>4</v>
      </c>
      <c r="P73" s="40">
        <v>30</v>
      </c>
    </row>
    <row r="74" spans="1:16">
      <c r="A74" s="104" t="s">
        <v>177</v>
      </c>
      <c r="B74" s="39" t="s">
        <v>176</v>
      </c>
      <c r="C74" s="39" t="s">
        <v>177</v>
      </c>
      <c r="D74" s="70" t="s">
        <v>136</v>
      </c>
      <c r="E74" s="70" t="s">
        <v>137</v>
      </c>
      <c r="F74" s="70" t="s">
        <v>173</v>
      </c>
      <c r="G74" s="141">
        <v>43702</v>
      </c>
      <c r="H74" s="58" t="s">
        <v>20</v>
      </c>
      <c r="I74" s="39">
        <v>24.492393329999999</v>
      </c>
      <c r="J74" s="39">
        <v>-83.121513329999999</v>
      </c>
      <c r="K74" s="39">
        <v>86</v>
      </c>
      <c r="L74" s="39">
        <v>26.2</v>
      </c>
      <c r="M74" s="39" t="s">
        <v>42</v>
      </c>
      <c r="N74" s="39" t="s">
        <v>43</v>
      </c>
      <c r="O74" s="39">
        <v>4</v>
      </c>
      <c r="P74" s="40">
        <v>30</v>
      </c>
    </row>
    <row r="75" spans="1:16">
      <c r="A75" s="104" t="s">
        <v>179</v>
      </c>
      <c r="B75" s="39" t="s">
        <v>178</v>
      </c>
      <c r="C75" s="39" t="s">
        <v>179</v>
      </c>
      <c r="D75" s="70" t="s">
        <v>136</v>
      </c>
      <c r="E75" s="70" t="s">
        <v>137</v>
      </c>
      <c r="F75" s="70" t="s">
        <v>173</v>
      </c>
      <c r="G75" s="141">
        <v>43702</v>
      </c>
      <c r="H75" s="58" t="s">
        <v>20</v>
      </c>
      <c r="I75" s="39">
        <v>24.492393329999999</v>
      </c>
      <c r="J75" s="39">
        <v>-83.121513329999999</v>
      </c>
      <c r="K75" s="39">
        <v>84</v>
      </c>
      <c r="L75" s="39">
        <v>25.6</v>
      </c>
      <c r="M75" s="39" t="s">
        <v>42</v>
      </c>
      <c r="N75" s="39" t="s">
        <v>43</v>
      </c>
      <c r="O75" s="39">
        <v>4</v>
      </c>
      <c r="P75" s="40">
        <v>30</v>
      </c>
    </row>
    <row r="76" spans="1:16">
      <c r="A76" s="104" t="s">
        <v>181</v>
      </c>
      <c r="B76" s="39" t="s">
        <v>180</v>
      </c>
      <c r="C76" s="39" t="s">
        <v>181</v>
      </c>
      <c r="D76" s="70" t="s">
        <v>136</v>
      </c>
      <c r="E76" s="70" t="s">
        <v>137</v>
      </c>
      <c r="F76" s="70" t="s">
        <v>173</v>
      </c>
      <c r="G76" s="141">
        <v>43702</v>
      </c>
      <c r="H76" s="58" t="s">
        <v>20</v>
      </c>
      <c r="I76" s="39">
        <v>24.492393329999999</v>
      </c>
      <c r="J76" s="39">
        <v>-83.121513329999999</v>
      </c>
      <c r="K76" s="39">
        <v>85</v>
      </c>
      <c r="L76" s="39">
        <v>25.9</v>
      </c>
      <c r="M76" s="39" t="s">
        <v>42</v>
      </c>
      <c r="N76" s="39" t="s">
        <v>43</v>
      </c>
      <c r="O76" s="39">
        <v>4</v>
      </c>
      <c r="P76" s="40">
        <v>30</v>
      </c>
    </row>
    <row r="77" spans="1:16">
      <c r="A77" s="104" t="s">
        <v>183</v>
      </c>
      <c r="B77" s="39" t="s">
        <v>182</v>
      </c>
      <c r="C77" s="39" t="s">
        <v>183</v>
      </c>
      <c r="D77" s="70" t="s">
        <v>136</v>
      </c>
      <c r="E77" s="70" t="s">
        <v>137</v>
      </c>
      <c r="F77" s="70" t="s">
        <v>173</v>
      </c>
      <c r="G77" s="141">
        <v>43702</v>
      </c>
      <c r="H77" s="58" t="s">
        <v>20</v>
      </c>
      <c r="I77" s="39">
        <v>24.492393329999999</v>
      </c>
      <c r="J77" s="39">
        <v>-83.121513329999999</v>
      </c>
      <c r="K77" s="39">
        <v>85</v>
      </c>
      <c r="L77" s="39">
        <v>25.9</v>
      </c>
      <c r="M77" s="39" t="s">
        <v>42</v>
      </c>
      <c r="N77" s="39" t="s">
        <v>43</v>
      </c>
      <c r="O77" s="39">
        <v>4</v>
      </c>
      <c r="P77" s="40">
        <v>30</v>
      </c>
    </row>
    <row r="78" spans="1:16">
      <c r="A78" s="104" t="s">
        <v>185</v>
      </c>
      <c r="B78" s="39" t="s">
        <v>184</v>
      </c>
      <c r="C78" s="39" t="s">
        <v>185</v>
      </c>
      <c r="D78" s="70" t="s">
        <v>136</v>
      </c>
      <c r="E78" s="70" t="s">
        <v>137</v>
      </c>
      <c r="F78" s="70" t="s">
        <v>173</v>
      </c>
      <c r="G78" s="141">
        <v>43702</v>
      </c>
      <c r="H78" s="58" t="s">
        <v>20</v>
      </c>
      <c r="I78" s="39">
        <v>24.492393329999999</v>
      </c>
      <c r="J78" s="39">
        <v>-83.121513329999999</v>
      </c>
      <c r="K78" s="39">
        <v>85</v>
      </c>
      <c r="L78" s="39">
        <v>25.9</v>
      </c>
      <c r="M78" s="39" t="s">
        <v>42</v>
      </c>
      <c r="N78" s="39" t="s">
        <v>43</v>
      </c>
      <c r="O78" s="39">
        <v>4</v>
      </c>
      <c r="P78" s="40">
        <v>30</v>
      </c>
    </row>
    <row r="79" spans="1:16">
      <c r="A79" s="104" t="s">
        <v>187</v>
      </c>
      <c r="B79" s="39" t="s">
        <v>186</v>
      </c>
      <c r="C79" s="39" t="s">
        <v>187</v>
      </c>
      <c r="D79" s="70" t="s">
        <v>136</v>
      </c>
      <c r="E79" s="70" t="s">
        <v>137</v>
      </c>
      <c r="F79" s="70" t="s">
        <v>173</v>
      </c>
      <c r="G79" s="141">
        <v>43702</v>
      </c>
      <c r="H79" s="58" t="s">
        <v>20</v>
      </c>
      <c r="I79" s="39">
        <v>24.492393329999999</v>
      </c>
      <c r="J79" s="39">
        <v>-83.121513329999999</v>
      </c>
      <c r="K79" s="39">
        <v>86</v>
      </c>
      <c r="L79" s="39">
        <v>26.2</v>
      </c>
      <c r="M79" s="39" t="s">
        <v>42</v>
      </c>
      <c r="N79" s="39" t="s">
        <v>43</v>
      </c>
      <c r="O79" s="39">
        <v>4</v>
      </c>
      <c r="P79" s="40">
        <v>30</v>
      </c>
    </row>
    <row r="80" spans="1:16">
      <c r="A80" s="104" t="s">
        <v>189</v>
      </c>
      <c r="B80" s="39" t="s">
        <v>188</v>
      </c>
      <c r="C80" s="39" t="s">
        <v>189</v>
      </c>
      <c r="D80" s="70" t="s">
        <v>136</v>
      </c>
      <c r="E80" s="70" t="s">
        <v>137</v>
      </c>
      <c r="F80" s="70" t="s">
        <v>173</v>
      </c>
      <c r="G80" s="141">
        <v>43702</v>
      </c>
      <c r="H80" s="58" t="s">
        <v>20</v>
      </c>
      <c r="I80" s="39">
        <v>24.492393329999999</v>
      </c>
      <c r="J80" s="39">
        <v>-83.121513329999999</v>
      </c>
      <c r="K80" s="39">
        <v>84</v>
      </c>
      <c r="L80" s="39">
        <v>25.6</v>
      </c>
      <c r="M80" s="39" t="s">
        <v>42</v>
      </c>
      <c r="N80" s="39" t="s">
        <v>43</v>
      </c>
      <c r="O80" s="39">
        <v>4</v>
      </c>
      <c r="P80" s="40">
        <v>30</v>
      </c>
    </row>
    <row r="81" spans="1:16">
      <c r="A81" s="104" t="s">
        <v>191</v>
      </c>
      <c r="B81" s="39" t="s">
        <v>190</v>
      </c>
      <c r="C81" s="39" t="s">
        <v>191</v>
      </c>
      <c r="D81" s="70" t="s">
        <v>136</v>
      </c>
      <c r="E81" s="70" t="s">
        <v>137</v>
      </c>
      <c r="F81" s="70" t="s">
        <v>173</v>
      </c>
      <c r="G81" s="141">
        <v>43702</v>
      </c>
      <c r="H81" s="58" t="s">
        <v>20</v>
      </c>
      <c r="I81" s="39">
        <v>24.492393329999999</v>
      </c>
      <c r="J81" s="39">
        <v>-83.121513329999999</v>
      </c>
      <c r="K81" s="39">
        <v>86</v>
      </c>
      <c r="L81" s="39">
        <v>26.2</v>
      </c>
      <c r="M81" s="39" t="s">
        <v>42</v>
      </c>
      <c r="N81" s="39" t="s">
        <v>43</v>
      </c>
      <c r="O81" s="39">
        <v>4</v>
      </c>
      <c r="P81" s="40">
        <v>30</v>
      </c>
    </row>
    <row r="82" spans="1:16">
      <c r="A82" s="104" t="s">
        <v>193</v>
      </c>
      <c r="B82" s="39" t="s">
        <v>192</v>
      </c>
      <c r="C82" s="39" t="s">
        <v>193</v>
      </c>
      <c r="D82" s="70" t="s">
        <v>136</v>
      </c>
      <c r="E82" s="70" t="s">
        <v>137</v>
      </c>
      <c r="F82" s="70" t="s">
        <v>173</v>
      </c>
      <c r="G82" s="141">
        <v>43702</v>
      </c>
      <c r="H82" s="58" t="s">
        <v>20</v>
      </c>
      <c r="I82" s="39">
        <v>24.492393329999999</v>
      </c>
      <c r="J82" s="39">
        <v>-83.121513329999999</v>
      </c>
      <c r="K82" s="39">
        <v>86</v>
      </c>
      <c r="L82" s="39">
        <v>26.2</v>
      </c>
      <c r="M82" s="39" t="s">
        <v>42</v>
      </c>
      <c r="N82" s="39" t="s">
        <v>43</v>
      </c>
      <c r="O82" s="39">
        <v>4</v>
      </c>
      <c r="P82" s="40">
        <v>30</v>
      </c>
    </row>
    <row r="83" spans="1:16">
      <c r="A83" s="104" t="s">
        <v>195</v>
      </c>
      <c r="B83" s="39" t="s">
        <v>194</v>
      </c>
      <c r="C83" s="39" t="s">
        <v>195</v>
      </c>
      <c r="D83" s="70" t="s">
        <v>136</v>
      </c>
      <c r="E83" s="70" t="s">
        <v>137</v>
      </c>
      <c r="F83" s="70" t="s">
        <v>173</v>
      </c>
      <c r="G83" s="141">
        <v>43702</v>
      </c>
      <c r="H83" s="58" t="s">
        <v>20</v>
      </c>
      <c r="I83" s="39">
        <v>24.492393329999999</v>
      </c>
      <c r="J83" s="39">
        <v>-83.121513329999999</v>
      </c>
      <c r="K83" s="39">
        <v>87</v>
      </c>
      <c r="L83" s="39">
        <v>26.5</v>
      </c>
      <c r="M83" s="39" t="s">
        <v>42</v>
      </c>
      <c r="N83" s="39" t="s">
        <v>43</v>
      </c>
      <c r="O83" s="39">
        <v>4</v>
      </c>
      <c r="P83" s="40">
        <v>30</v>
      </c>
    </row>
    <row r="84" spans="1:16">
      <c r="A84" s="104" t="s">
        <v>197</v>
      </c>
      <c r="B84" s="39" t="s">
        <v>196</v>
      </c>
      <c r="C84" s="39" t="s">
        <v>197</v>
      </c>
      <c r="D84" s="70" t="s">
        <v>136</v>
      </c>
      <c r="E84" s="70" t="s">
        <v>137</v>
      </c>
      <c r="F84" s="70" t="s">
        <v>173</v>
      </c>
      <c r="G84" s="141">
        <v>43702</v>
      </c>
      <c r="H84" s="58" t="s">
        <v>20</v>
      </c>
      <c r="I84" s="39">
        <v>24.492393329999999</v>
      </c>
      <c r="J84" s="39">
        <v>-83.121513329999999</v>
      </c>
      <c r="K84" s="39">
        <v>86</v>
      </c>
      <c r="L84" s="39">
        <v>26.2</v>
      </c>
      <c r="M84" s="39" t="s">
        <v>42</v>
      </c>
      <c r="N84" s="39" t="s">
        <v>43</v>
      </c>
      <c r="O84" s="39">
        <v>4</v>
      </c>
      <c r="P84" s="40">
        <v>30</v>
      </c>
    </row>
    <row r="85" spans="1:16">
      <c r="A85" s="104" t="s">
        <v>199</v>
      </c>
      <c r="B85" s="39" t="s">
        <v>198</v>
      </c>
      <c r="C85" s="39" t="s">
        <v>199</v>
      </c>
      <c r="D85" s="70" t="s">
        <v>136</v>
      </c>
      <c r="E85" s="70" t="s">
        <v>137</v>
      </c>
      <c r="F85" s="70" t="s">
        <v>173</v>
      </c>
      <c r="G85" s="141">
        <v>43702</v>
      </c>
      <c r="H85" s="58" t="s">
        <v>20</v>
      </c>
      <c r="I85" s="39">
        <v>24.492393329999999</v>
      </c>
      <c r="J85" s="39">
        <v>-83.121513329999999</v>
      </c>
      <c r="K85" s="39">
        <v>86</v>
      </c>
      <c r="L85" s="39">
        <v>26.2</v>
      </c>
      <c r="M85" s="39" t="s">
        <v>42</v>
      </c>
      <c r="N85" s="39" t="s">
        <v>43</v>
      </c>
      <c r="O85" s="39">
        <v>4</v>
      </c>
      <c r="P85" s="40">
        <v>30</v>
      </c>
    </row>
    <row r="86" spans="1:16">
      <c r="A86" s="104" t="s">
        <v>201</v>
      </c>
      <c r="B86" s="39" t="s">
        <v>200</v>
      </c>
      <c r="C86" s="39" t="s">
        <v>201</v>
      </c>
      <c r="D86" s="70" t="s">
        <v>136</v>
      </c>
      <c r="E86" s="70" t="s">
        <v>137</v>
      </c>
      <c r="F86" s="70" t="s">
        <v>173</v>
      </c>
      <c r="G86" s="141">
        <v>43702</v>
      </c>
      <c r="H86" s="58" t="s">
        <v>20</v>
      </c>
      <c r="I86" s="39">
        <v>24.492393329999999</v>
      </c>
      <c r="J86" s="39">
        <v>-83.121513329999999</v>
      </c>
      <c r="K86" s="39">
        <v>85</v>
      </c>
      <c r="L86" s="39">
        <v>25.9</v>
      </c>
      <c r="M86" s="39" t="s">
        <v>42</v>
      </c>
      <c r="N86" s="39" t="s">
        <v>43</v>
      </c>
      <c r="O86" s="39">
        <v>4</v>
      </c>
      <c r="P86" s="40">
        <v>30</v>
      </c>
    </row>
    <row r="87" spans="1:16">
      <c r="A87" s="104" t="s">
        <v>203</v>
      </c>
      <c r="B87" s="39" t="s">
        <v>202</v>
      </c>
      <c r="C87" s="39" t="s">
        <v>203</v>
      </c>
      <c r="D87" s="70" t="s">
        <v>136</v>
      </c>
      <c r="E87" s="70" t="s">
        <v>137</v>
      </c>
      <c r="F87" s="70" t="s">
        <v>173</v>
      </c>
      <c r="G87" s="141">
        <v>43702</v>
      </c>
      <c r="H87" s="58" t="s">
        <v>20</v>
      </c>
      <c r="I87" s="39">
        <v>24.492393329999999</v>
      </c>
      <c r="J87" s="39">
        <v>-83.121513329999999</v>
      </c>
      <c r="K87" s="39">
        <v>85</v>
      </c>
      <c r="L87" s="39">
        <v>25.9</v>
      </c>
      <c r="M87" s="39" t="s">
        <v>42</v>
      </c>
      <c r="N87" s="39" t="s">
        <v>43</v>
      </c>
      <c r="O87" s="39">
        <v>4</v>
      </c>
      <c r="P87" s="40">
        <v>30</v>
      </c>
    </row>
    <row r="88" spans="1:16">
      <c r="A88" s="104" t="s">
        <v>205</v>
      </c>
      <c r="B88" s="39" t="s">
        <v>204</v>
      </c>
      <c r="C88" s="39" t="s">
        <v>205</v>
      </c>
      <c r="D88" s="70" t="s">
        <v>136</v>
      </c>
      <c r="E88" s="70" t="s">
        <v>137</v>
      </c>
      <c r="F88" s="70" t="s">
        <v>173</v>
      </c>
      <c r="G88" s="141">
        <v>43702</v>
      </c>
      <c r="H88" s="58" t="s">
        <v>20</v>
      </c>
      <c r="I88" s="39">
        <v>24.492393329999999</v>
      </c>
      <c r="J88" s="39">
        <v>-83.121513329999999</v>
      </c>
      <c r="K88" s="39">
        <v>85</v>
      </c>
      <c r="L88" s="39">
        <v>25.9</v>
      </c>
      <c r="M88" s="39" t="s">
        <v>42</v>
      </c>
      <c r="N88" s="39" t="s">
        <v>43</v>
      </c>
      <c r="O88" s="39">
        <v>4</v>
      </c>
      <c r="P88" s="40">
        <v>30</v>
      </c>
    </row>
    <row r="89" spans="1:16">
      <c r="A89" s="104" t="s">
        <v>207</v>
      </c>
      <c r="B89" s="39" t="s">
        <v>206</v>
      </c>
      <c r="C89" s="39" t="s">
        <v>207</v>
      </c>
      <c r="D89" s="70" t="s">
        <v>136</v>
      </c>
      <c r="E89" s="70" t="s">
        <v>137</v>
      </c>
      <c r="F89" s="70" t="s">
        <v>173</v>
      </c>
      <c r="G89" s="141">
        <v>43702</v>
      </c>
      <c r="H89" s="58" t="s">
        <v>20</v>
      </c>
      <c r="I89" s="39">
        <v>24.492393329999999</v>
      </c>
      <c r="J89" s="39">
        <v>-83.121513329999999</v>
      </c>
      <c r="K89" s="39">
        <v>83</v>
      </c>
      <c r="L89" s="39">
        <v>25.3</v>
      </c>
      <c r="M89" s="39" t="s">
        <v>42</v>
      </c>
      <c r="N89" s="39" t="s">
        <v>43</v>
      </c>
      <c r="O89" s="39">
        <v>4</v>
      </c>
      <c r="P89" s="40">
        <v>30</v>
      </c>
    </row>
    <row r="90" spans="1:16">
      <c r="A90" s="104" t="s">
        <v>209</v>
      </c>
      <c r="B90" s="39" t="s">
        <v>208</v>
      </c>
      <c r="C90" s="39" t="s">
        <v>209</v>
      </c>
      <c r="D90" s="70" t="s">
        <v>136</v>
      </c>
      <c r="E90" s="70" t="s">
        <v>137</v>
      </c>
      <c r="F90" s="70" t="s">
        <v>173</v>
      </c>
      <c r="G90" s="141">
        <v>43702</v>
      </c>
      <c r="H90" s="58" t="s">
        <v>20</v>
      </c>
      <c r="I90" s="39">
        <v>24.492393329999999</v>
      </c>
      <c r="J90" s="39">
        <v>-83.121513329999999</v>
      </c>
      <c r="K90" s="39">
        <v>86</v>
      </c>
      <c r="L90" s="39">
        <v>26.2</v>
      </c>
      <c r="M90" s="39" t="s">
        <v>42</v>
      </c>
      <c r="N90" s="39" t="s">
        <v>43</v>
      </c>
      <c r="O90" s="39">
        <v>4</v>
      </c>
      <c r="P90" s="40">
        <v>30</v>
      </c>
    </row>
    <row r="91" spans="1:16">
      <c r="A91" s="104" t="s">
        <v>211</v>
      </c>
      <c r="B91" s="39" t="s">
        <v>210</v>
      </c>
      <c r="C91" s="39" t="s">
        <v>211</v>
      </c>
      <c r="D91" s="70" t="s">
        <v>136</v>
      </c>
      <c r="E91" s="70" t="s">
        <v>137</v>
      </c>
      <c r="F91" s="70" t="s">
        <v>173</v>
      </c>
      <c r="G91" s="141">
        <v>43702</v>
      </c>
      <c r="H91" s="58" t="s">
        <v>20</v>
      </c>
      <c r="I91" s="39">
        <v>24.492393329999999</v>
      </c>
      <c r="J91" s="39">
        <v>-83.121513329999999</v>
      </c>
      <c r="K91" s="39">
        <v>85</v>
      </c>
      <c r="L91" s="39">
        <v>25.9</v>
      </c>
      <c r="M91" s="39" t="s">
        <v>42</v>
      </c>
      <c r="N91" s="39" t="s">
        <v>43</v>
      </c>
      <c r="O91" s="39">
        <v>4</v>
      </c>
      <c r="P91" s="40">
        <v>30</v>
      </c>
    </row>
    <row r="92" spans="1:16">
      <c r="A92" s="104" t="s">
        <v>213</v>
      </c>
      <c r="B92" s="39" t="s">
        <v>212</v>
      </c>
      <c r="C92" s="39" t="s">
        <v>213</v>
      </c>
      <c r="D92" s="70" t="s">
        <v>136</v>
      </c>
      <c r="E92" s="70" t="s">
        <v>137</v>
      </c>
      <c r="F92" s="70" t="s">
        <v>173</v>
      </c>
      <c r="G92" s="141">
        <v>43702</v>
      </c>
      <c r="H92" s="58" t="s">
        <v>20</v>
      </c>
      <c r="I92" s="39">
        <v>24.492393329999999</v>
      </c>
      <c r="J92" s="39">
        <v>-83.121513329999999</v>
      </c>
      <c r="K92" s="39">
        <v>86</v>
      </c>
      <c r="L92" s="39">
        <v>26.2</v>
      </c>
      <c r="M92" s="39" t="s">
        <v>42</v>
      </c>
      <c r="N92" s="39" t="s">
        <v>43</v>
      </c>
      <c r="O92" s="39">
        <v>4</v>
      </c>
      <c r="P92" s="40">
        <v>30</v>
      </c>
    </row>
    <row r="93" spans="1:16">
      <c r="A93" s="104" t="s">
        <v>216</v>
      </c>
      <c r="B93" s="39" t="s">
        <v>215</v>
      </c>
      <c r="C93" s="39" t="s">
        <v>216</v>
      </c>
      <c r="D93" s="70" t="s">
        <v>136</v>
      </c>
      <c r="E93" s="70" t="s">
        <v>137</v>
      </c>
      <c r="F93" s="70" t="s">
        <v>214</v>
      </c>
      <c r="G93" s="141">
        <v>43702</v>
      </c>
      <c r="H93" s="58" t="s">
        <v>20</v>
      </c>
      <c r="I93" s="39">
        <v>24.487964999999999</v>
      </c>
      <c r="J93" s="39">
        <v>-83.113900000000001</v>
      </c>
      <c r="K93" s="39">
        <v>117</v>
      </c>
      <c r="L93" s="39">
        <v>35.700000000000003</v>
      </c>
      <c r="M93" s="39" t="s">
        <v>21</v>
      </c>
      <c r="N93" s="39" t="s">
        <v>22</v>
      </c>
      <c r="O93" s="39">
        <v>4</v>
      </c>
      <c r="P93" s="40">
        <v>15</v>
      </c>
    </row>
    <row r="94" spans="1:16">
      <c r="A94" s="104" t="s">
        <v>218</v>
      </c>
      <c r="B94" s="39" t="s">
        <v>217</v>
      </c>
      <c r="C94" s="39" t="s">
        <v>218</v>
      </c>
      <c r="D94" s="70" t="s">
        <v>136</v>
      </c>
      <c r="E94" s="70" t="s">
        <v>137</v>
      </c>
      <c r="F94" s="70" t="s">
        <v>214</v>
      </c>
      <c r="G94" s="141">
        <v>43702</v>
      </c>
      <c r="H94" s="58" t="s">
        <v>20</v>
      </c>
      <c r="I94" s="39">
        <v>24.487964999999999</v>
      </c>
      <c r="J94" s="39">
        <v>-83.113900000000001</v>
      </c>
      <c r="K94" s="39">
        <v>113</v>
      </c>
      <c r="L94" s="39">
        <v>34.4</v>
      </c>
      <c r="M94" s="39" t="s">
        <v>21</v>
      </c>
      <c r="N94" s="39" t="s">
        <v>22</v>
      </c>
      <c r="O94" s="39">
        <v>4</v>
      </c>
      <c r="P94" s="40">
        <v>15</v>
      </c>
    </row>
    <row r="95" spans="1:16">
      <c r="A95" s="104" t="s">
        <v>220</v>
      </c>
      <c r="B95" s="39" t="s">
        <v>219</v>
      </c>
      <c r="C95" s="39" t="s">
        <v>220</v>
      </c>
      <c r="D95" s="70" t="s">
        <v>136</v>
      </c>
      <c r="E95" s="70" t="s">
        <v>137</v>
      </c>
      <c r="F95" s="70" t="s">
        <v>214</v>
      </c>
      <c r="G95" s="141">
        <v>43702</v>
      </c>
      <c r="H95" s="58" t="s">
        <v>20</v>
      </c>
      <c r="I95" s="39">
        <v>24.487964999999999</v>
      </c>
      <c r="J95" s="39">
        <v>-83.113900000000001</v>
      </c>
      <c r="K95" s="39">
        <v>107</v>
      </c>
      <c r="L95" s="39">
        <v>32.6</v>
      </c>
      <c r="M95" s="39" t="s">
        <v>21</v>
      </c>
      <c r="N95" s="39" t="s">
        <v>22</v>
      </c>
      <c r="O95" s="39">
        <v>5</v>
      </c>
      <c r="P95" s="40">
        <v>15</v>
      </c>
    </row>
    <row r="96" spans="1:16">
      <c r="A96" s="104" t="s">
        <v>222</v>
      </c>
      <c r="B96" s="39" t="s">
        <v>221</v>
      </c>
      <c r="C96" s="39" t="s">
        <v>222</v>
      </c>
      <c r="D96" s="70" t="s">
        <v>136</v>
      </c>
      <c r="E96" s="70" t="s">
        <v>137</v>
      </c>
      <c r="F96" s="70" t="s">
        <v>214</v>
      </c>
      <c r="G96" s="141">
        <v>43702</v>
      </c>
      <c r="H96" s="58" t="s">
        <v>20</v>
      </c>
      <c r="I96" s="39">
        <v>24.487964999999999</v>
      </c>
      <c r="J96" s="39">
        <v>-83.113900000000001</v>
      </c>
      <c r="K96" s="39">
        <v>101</v>
      </c>
      <c r="L96" s="39">
        <v>30.8</v>
      </c>
      <c r="M96" s="39" t="s">
        <v>21</v>
      </c>
      <c r="N96" s="39" t="s">
        <v>22</v>
      </c>
      <c r="O96" s="39">
        <v>5</v>
      </c>
      <c r="P96" s="40">
        <v>15</v>
      </c>
    </row>
    <row r="97" spans="1:16">
      <c r="A97" s="104" t="s">
        <v>224</v>
      </c>
      <c r="B97" s="39" t="s">
        <v>223</v>
      </c>
      <c r="C97" s="39" t="s">
        <v>224</v>
      </c>
      <c r="D97" s="70" t="s">
        <v>136</v>
      </c>
      <c r="E97" s="70" t="s">
        <v>137</v>
      </c>
      <c r="F97" s="70" t="s">
        <v>214</v>
      </c>
      <c r="G97" s="141">
        <v>43702</v>
      </c>
      <c r="H97" s="58" t="s">
        <v>20</v>
      </c>
      <c r="I97" s="39">
        <v>24.487964999999999</v>
      </c>
      <c r="J97" s="39">
        <v>-83.113900000000001</v>
      </c>
      <c r="K97" s="39">
        <v>108</v>
      </c>
      <c r="L97" s="39">
        <v>32.9</v>
      </c>
      <c r="M97" s="39" t="s">
        <v>21</v>
      </c>
      <c r="N97" s="39" t="s">
        <v>22</v>
      </c>
      <c r="O97" s="39">
        <v>5</v>
      </c>
      <c r="P97" s="40">
        <v>15</v>
      </c>
    </row>
    <row r="98" spans="1:16">
      <c r="A98" s="104" t="s">
        <v>226</v>
      </c>
      <c r="B98" s="39" t="s">
        <v>225</v>
      </c>
      <c r="C98" s="39" t="s">
        <v>226</v>
      </c>
      <c r="D98" s="70" t="s">
        <v>136</v>
      </c>
      <c r="E98" s="70" t="s">
        <v>137</v>
      </c>
      <c r="F98" s="70" t="s">
        <v>214</v>
      </c>
      <c r="G98" s="141">
        <v>43702</v>
      </c>
      <c r="H98" s="58" t="s">
        <v>20</v>
      </c>
      <c r="I98" s="39">
        <v>24.487964999999999</v>
      </c>
      <c r="J98" s="39">
        <v>-83.113900000000001</v>
      </c>
      <c r="K98" s="39">
        <v>110</v>
      </c>
      <c r="L98" s="39">
        <v>33.5</v>
      </c>
      <c r="M98" s="39" t="s">
        <v>21</v>
      </c>
      <c r="N98" s="39" t="s">
        <v>22</v>
      </c>
      <c r="O98" s="39">
        <v>5</v>
      </c>
      <c r="P98" s="40">
        <v>15</v>
      </c>
    </row>
    <row r="99" spans="1:16">
      <c r="A99" s="104" t="s">
        <v>228</v>
      </c>
      <c r="B99" s="39" t="s">
        <v>227</v>
      </c>
      <c r="C99" s="39" t="s">
        <v>228</v>
      </c>
      <c r="D99" s="70" t="s">
        <v>136</v>
      </c>
      <c r="E99" s="70" t="s">
        <v>137</v>
      </c>
      <c r="F99" s="70" t="s">
        <v>214</v>
      </c>
      <c r="G99" s="141">
        <v>43702</v>
      </c>
      <c r="H99" s="58" t="s">
        <v>20</v>
      </c>
      <c r="I99" s="39">
        <v>24.487964999999999</v>
      </c>
      <c r="J99" s="39">
        <v>-83.113900000000001</v>
      </c>
      <c r="K99" s="39">
        <v>107</v>
      </c>
      <c r="L99" s="39">
        <v>32.6</v>
      </c>
      <c r="M99" s="39" t="s">
        <v>21</v>
      </c>
      <c r="N99" s="39" t="s">
        <v>22</v>
      </c>
      <c r="O99" s="39">
        <v>5</v>
      </c>
      <c r="P99" s="40">
        <v>15</v>
      </c>
    </row>
    <row r="100" spans="1:16">
      <c r="A100" s="104" t="s">
        <v>230</v>
      </c>
      <c r="B100" s="39" t="s">
        <v>229</v>
      </c>
      <c r="C100" s="39" t="s">
        <v>230</v>
      </c>
      <c r="D100" s="70" t="s">
        <v>136</v>
      </c>
      <c r="E100" s="70" t="s">
        <v>137</v>
      </c>
      <c r="F100" s="70" t="s">
        <v>214</v>
      </c>
      <c r="G100" s="141">
        <v>43702</v>
      </c>
      <c r="H100" s="58" t="s">
        <v>20</v>
      </c>
      <c r="I100" s="39">
        <v>24.487964999999999</v>
      </c>
      <c r="J100" s="39">
        <v>-83.113900000000001</v>
      </c>
      <c r="K100" s="39">
        <v>105</v>
      </c>
      <c r="L100" s="39">
        <v>32</v>
      </c>
      <c r="M100" s="39" t="s">
        <v>21</v>
      </c>
      <c r="N100" s="39" t="s">
        <v>22</v>
      </c>
      <c r="O100" s="39">
        <v>5</v>
      </c>
      <c r="P100" s="40">
        <v>15</v>
      </c>
    </row>
    <row r="101" spans="1:16">
      <c r="A101" s="104" t="s">
        <v>232</v>
      </c>
      <c r="B101" s="39" t="s">
        <v>231</v>
      </c>
      <c r="C101" s="39" t="s">
        <v>232</v>
      </c>
      <c r="D101" s="70" t="s">
        <v>136</v>
      </c>
      <c r="E101" s="70" t="s">
        <v>137</v>
      </c>
      <c r="F101" s="70" t="s">
        <v>214</v>
      </c>
      <c r="G101" s="141">
        <v>43702</v>
      </c>
      <c r="H101" s="58" t="s">
        <v>20</v>
      </c>
      <c r="I101" s="39">
        <v>24.487964999999999</v>
      </c>
      <c r="J101" s="39">
        <v>-83.113900000000001</v>
      </c>
      <c r="K101" s="39">
        <v>102</v>
      </c>
      <c r="L101" s="39">
        <v>31.1</v>
      </c>
      <c r="M101" s="39" t="s">
        <v>21</v>
      </c>
      <c r="N101" s="39" t="s">
        <v>22</v>
      </c>
      <c r="O101" s="39">
        <v>5</v>
      </c>
      <c r="P101" s="40">
        <v>15</v>
      </c>
    </row>
    <row r="102" spans="1:16">
      <c r="A102" s="104" t="s">
        <v>237</v>
      </c>
      <c r="B102" s="39" t="s">
        <v>236</v>
      </c>
      <c r="C102" s="39" t="s">
        <v>237</v>
      </c>
      <c r="D102" s="70" t="s">
        <v>233</v>
      </c>
      <c r="E102" s="70" t="s">
        <v>234</v>
      </c>
      <c r="F102" s="70" t="s">
        <v>235</v>
      </c>
      <c r="G102" s="141">
        <v>43703</v>
      </c>
      <c r="H102" s="58" t="s">
        <v>20</v>
      </c>
      <c r="I102" s="39">
        <v>24.493956669999999</v>
      </c>
      <c r="J102" s="39">
        <v>-81.588311669999996</v>
      </c>
      <c r="K102" s="39">
        <v>115</v>
      </c>
      <c r="L102" s="39">
        <v>35.1</v>
      </c>
      <c r="M102" s="39" t="s">
        <v>21</v>
      </c>
      <c r="N102" s="39" t="s">
        <v>22</v>
      </c>
      <c r="O102" s="39">
        <v>5</v>
      </c>
      <c r="P102" s="40">
        <v>30</v>
      </c>
    </row>
    <row r="103" spans="1:16">
      <c r="A103" s="104" t="s">
        <v>239</v>
      </c>
      <c r="B103" s="39" t="s">
        <v>238</v>
      </c>
      <c r="C103" s="39" t="s">
        <v>239</v>
      </c>
      <c r="D103" s="70" t="s">
        <v>233</v>
      </c>
      <c r="E103" s="70" t="s">
        <v>234</v>
      </c>
      <c r="F103" s="70" t="s">
        <v>235</v>
      </c>
      <c r="G103" s="141">
        <v>43703</v>
      </c>
      <c r="H103" s="58" t="s">
        <v>20</v>
      </c>
      <c r="I103" s="39">
        <v>24.493956669999999</v>
      </c>
      <c r="J103" s="39">
        <v>-81.588311669999996</v>
      </c>
      <c r="K103" s="39">
        <v>114</v>
      </c>
      <c r="L103" s="39">
        <v>34.700000000000003</v>
      </c>
      <c r="M103" s="39" t="s">
        <v>21</v>
      </c>
      <c r="N103" s="39" t="s">
        <v>22</v>
      </c>
      <c r="O103" s="39">
        <v>5</v>
      </c>
      <c r="P103" s="40">
        <v>30</v>
      </c>
    </row>
    <row r="104" spans="1:16">
      <c r="A104" s="104" t="s">
        <v>241</v>
      </c>
      <c r="B104" s="39" t="s">
        <v>240</v>
      </c>
      <c r="C104" s="39" t="s">
        <v>241</v>
      </c>
      <c r="D104" s="70" t="s">
        <v>233</v>
      </c>
      <c r="E104" s="70" t="s">
        <v>234</v>
      </c>
      <c r="F104" s="70" t="s">
        <v>235</v>
      </c>
      <c r="G104" s="141">
        <v>43703</v>
      </c>
      <c r="H104" s="58" t="s">
        <v>20</v>
      </c>
      <c r="I104" s="39">
        <v>24.493956669999999</v>
      </c>
      <c r="J104" s="39">
        <v>-81.588311669999996</v>
      </c>
      <c r="K104" s="39">
        <v>112</v>
      </c>
      <c r="L104" s="39">
        <v>34.1</v>
      </c>
      <c r="M104" s="39" t="s">
        <v>21</v>
      </c>
      <c r="N104" s="39" t="s">
        <v>22</v>
      </c>
      <c r="O104" s="39">
        <v>5</v>
      </c>
      <c r="P104" s="40">
        <v>30</v>
      </c>
    </row>
    <row r="105" spans="1:16">
      <c r="A105" s="104" t="s">
        <v>243</v>
      </c>
      <c r="B105" s="39" t="s">
        <v>242</v>
      </c>
      <c r="C105" s="39" t="s">
        <v>243</v>
      </c>
      <c r="D105" s="70" t="s">
        <v>233</v>
      </c>
      <c r="E105" s="70" t="s">
        <v>234</v>
      </c>
      <c r="F105" s="70" t="s">
        <v>235</v>
      </c>
      <c r="G105" s="141">
        <v>43703</v>
      </c>
      <c r="H105" s="58" t="s">
        <v>20</v>
      </c>
      <c r="I105" s="39">
        <v>24.493956669999999</v>
      </c>
      <c r="J105" s="39">
        <v>-81.588311669999996</v>
      </c>
      <c r="K105" s="39">
        <v>110</v>
      </c>
      <c r="L105" s="39">
        <v>33.5</v>
      </c>
      <c r="M105" s="39" t="s">
        <v>21</v>
      </c>
      <c r="N105" s="39" t="s">
        <v>22</v>
      </c>
      <c r="O105" s="39">
        <v>5</v>
      </c>
      <c r="P105" s="40">
        <v>30</v>
      </c>
    </row>
    <row r="106" spans="1:16">
      <c r="A106" s="104" t="s">
        <v>245</v>
      </c>
      <c r="B106" s="39" t="s">
        <v>244</v>
      </c>
      <c r="C106" s="39" t="s">
        <v>245</v>
      </c>
      <c r="D106" s="70" t="s">
        <v>233</v>
      </c>
      <c r="E106" s="70" t="s">
        <v>234</v>
      </c>
      <c r="F106" s="70" t="s">
        <v>235</v>
      </c>
      <c r="G106" s="141">
        <v>43703</v>
      </c>
      <c r="H106" s="58" t="s">
        <v>20</v>
      </c>
      <c r="I106" s="39">
        <v>24.493956669999999</v>
      </c>
      <c r="J106" s="39">
        <v>-81.588311669999996</v>
      </c>
      <c r="K106" s="39">
        <v>107</v>
      </c>
      <c r="L106" s="39">
        <v>32.6</v>
      </c>
      <c r="M106" s="39" t="s">
        <v>21</v>
      </c>
      <c r="N106" s="39" t="s">
        <v>22</v>
      </c>
      <c r="O106" s="39">
        <v>5</v>
      </c>
      <c r="P106" s="40">
        <v>30</v>
      </c>
    </row>
    <row r="107" spans="1:16">
      <c r="A107" s="104" t="s">
        <v>247</v>
      </c>
      <c r="B107" s="39" t="s">
        <v>246</v>
      </c>
      <c r="C107" s="39" t="s">
        <v>247</v>
      </c>
      <c r="D107" s="70" t="s">
        <v>233</v>
      </c>
      <c r="E107" s="70" t="s">
        <v>234</v>
      </c>
      <c r="F107" s="70" t="s">
        <v>235</v>
      </c>
      <c r="G107" s="141">
        <v>43703</v>
      </c>
      <c r="H107" s="58" t="s">
        <v>20</v>
      </c>
      <c r="I107" s="39">
        <v>24.493956669999999</v>
      </c>
      <c r="J107" s="39">
        <v>-81.588311669999996</v>
      </c>
      <c r="K107" s="39">
        <v>106</v>
      </c>
      <c r="L107" s="39">
        <v>32.299999999999997</v>
      </c>
      <c r="M107" s="39" t="s">
        <v>21</v>
      </c>
      <c r="N107" s="39" t="s">
        <v>22</v>
      </c>
      <c r="O107" s="39">
        <v>5</v>
      </c>
      <c r="P107" s="40">
        <v>30</v>
      </c>
    </row>
    <row r="108" spans="1:16">
      <c r="A108" s="104" t="s">
        <v>249</v>
      </c>
      <c r="B108" s="39" t="s">
        <v>248</v>
      </c>
      <c r="C108" s="39" t="s">
        <v>249</v>
      </c>
      <c r="D108" s="70" t="s">
        <v>233</v>
      </c>
      <c r="E108" s="70" t="s">
        <v>234</v>
      </c>
      <c r="F108" s="70" t="s">
        <v>235</v>
      </c>
      <c r="G108" s="141">
        <v>43703</v>
      </c>
      <c r="H108" s="58" t="s">
        <v>20</v>
      </c>
      <c r="I108" s="39">
        <v>24.493956669999999</v>
      </c>
      <c r="J108" s="39">
        <v>-81.588311669999996</v>
      </c>
      <c r="K108" s="39">
        <v>107</v>
      </c>
      <c r="L108" s="39">
        <v>32.6</v>
      </c>
      <c r="M108" s="39" t="s">
        <v>21</v>
      </c>
      <c r="N108" s="39" t="s">
        <v>22</v>
      </c>
      <c r="O108" s="39">
        <v>5</v>
      </c>
      <c r="P108" s="40">
        <v>30</v>
      </c>
    </row>
    <row r="109" spans="1:16">
      <c r="A109" s="104" t="s">
        <v>251</v>
      </c>
      <c r="B109" s="39" t="s">
        <v>250</v>
      </c>
      <c r="C109" s="39" t="s">
        <v>251</v>
      </c>
      <c r="D109" s="70" t="s">
        <v>233</v>
      </c>
      <c r="E109" s="70" t="s">
        <v>234</v>
      </c>
      <c r="F109" s="70" t="s">
        <v>235</v>
      </c>
      <c r="G109" s="141">
        <v>43703</v>
      </c>
      <c r="H109" s="58" t="s">
        <v>20</v>
      </c>
      <c r="I109" s="39">
        <v>24.493956669999999</v>
      </c>
      <c r="J109" s="39">
        <v>-81.588311669999996</v>
      </c>
      <c r="K109" s="39">
        <v>108</v>
      </c>
      <c r="L109" s="39">
        <v>32.9</v>
      </c>
      <c r="M109" s="39" t="s">
        <v>21</v>
      </c>
      <c r="N109" s="39" t="s">
        <v>22</v>
      </c>
      <c r="O109" s="39">
        <v>5</v>
      </c>
      <c r="P109" s="40">
        <v>30</v>
      </c>
    </row>
    <row r="110" spans="1:16">
      <c r="A110" s="104" t="s">
        <v>253</v>
      </c>
      <c r="B110" s="39" t="s">
        <v>252</v>
      </c>
      <c r="C110" s="39" t="s">
        <v>253</v>
      </c>
      <c r="D110" s="70" t="s">
        <v>233</v>
      </c>
      <c r="E110" s="70" t="s">
        <v>234</v>
      </c>
      <c r="F110" s="70" t="s">
        <v>235</v>
      </c>
      <c r="G110" s="141">
        <v>43703</v>
      </c>
      <c r="H110" s="58" t="s">
        <v>20</v>
      </c>
      <c r="I110" s="39">
        <v>24.493956669999999</v>
      </c>
      <c r="J110" s="39">
        <v>-81.588311669999996</v>
      </c>
      <c r="K110" s="39">
        <v>108</v>
      </c>
      <c r="L110" s="39">
        <v>32.9</v>
      </c>
      <c r="M110" s="39" t="s">
        <v>21</v>
      </c>
      <c r="N110" s="39" t="s">
        <v>22</v>
      </c>
      <c r="O110" s="39">
        <v>5</v>
      </c>
      <c r="P110" s="40">
        <v>30</v>
      </c>
    </row>
    <row r="111" spans="1:16">
      <c r="A111" s="104" t="s">
        <v>255</v>
      </c>
      <c r="B111" s="39" t="s">
        <v>254</v>
      </c>
      <c r="C111" s="39" t="s">
        <v>255</v>
      </c>
      <c r="D111" s="70" t="s">
        <v>233</v>
      </c>
      <c r="E111" s="70" t="s">
        <v>234</v>
      </c>
      <c r="F111" s="70" t="s">
        <v>235</v>
      </c>
      <c r="G111" s="141">
        <v>43703</v>
      </c>
      <c r="H111" s="58" t="s">
        <v>20</v>
      </c>
      <c r="I111" s="39">
        <v>24.493956669999999</v>
      </c>
      <c r="J111" s="39">
        <v>-81.588311669999996</v>
      </c>
      <c r="K111" s="39">
        <v>107</v>
      </c>
      <c r="L111" s="39">
        <v>32.6</v>
      </c>
      <c r="M111" s="39" t="s">
        <v>21</v>
      </c>
      <c r="N111" s="39" t="s">
        <v>22</v>
      </c>
      <c r="O111" s="39">
        <v>5</v>
      </c>
      <c r="P111" s="40">
        <v>30</v>
      </c>
    </row>
    <row r="112" spans="1:16">
      <c r="A112" s="104" t="s">
        <v>257</v>
      </c>
      <c r="B112" s="39" t="s">
        <v>256</v>
      </c>
      <c r="C112" s="39" t="s">
        <v>257</v>
      </c>
      <c r="D112" s="70" t="s">
        <v>233</v>
      </c>
      <c r="E112" s="70" t="s">
        <v>234</v>
      </c>
      <c r="F112" s="70" t="s">
        <v>235</v>
      </c>
      <c r="G112" s="141">
        <v>43703</v>
      </c>
      <c r="H112" s="58" t="s">
        <v>20</v>
      </c>
      <c r="I112" s="39">
        <v>24.493956669999999</v>
      </c>
      <c r="J112" s="39">
        <v>-81.588311669999996</v>
      </c>
      <c r="K112" s="39">
        <v>107</v>
      </c>
      <c r="L112" s="39">
        <v>32.6</v>
      </c>
      <c r="M112" s="39" t="s">
        <v>21</v>
      </c>
      <c r="N112" s="39" t="s">
        <v>22</v>
      </c>
      <c r="O112" s="39">
        <v>5</v>
      </c>
      <c r="P112" s="40">
        <v>30</v>
      </c>
    </row>
    <row r="113" spans="1:16">
      <c r="A113" s="104" t="s">
        <v>259</v>
      </c>
      <c r="B113" s="39" t="s">
        <v>258</v>
      </c>
      <c r="C113" s="39" t="s">
        <v>259</v>
      </c>
      <c r="D113" s="70" t="s">
        <v>233</v>
      </c>
      <c r="E113" s="70" t="s">
        <v>234</v>
      </c>
      <c r="F113" s="70" t="s">
        <v>235</v>
      </c>
      <c r="G113" s="141">
        <v>43703</v>
      </c>
      <c r="H113" s="58" t="s">
        <v>20</v>
      </c>
      <c r="I113" s="39">
        <v>24.493956669999999</v>
      </c>
      <c r="J113" s="39">
        <v>-81.588311669999996</v>
      </c>
      <c r="K113" s="39">
        <v>109</v>
      </c>
      <c r="L113" s="39">
        <v>33.200000000000003</v>
      </c>
      <c r="M113" s="39" t="s">
        <v>21</v>
      </c>
      <c r="N113" s="39" t="s">
        <v>22</v>
      </c>
      <c r="O113" s="39">
        <v>5</v>
      </c>
      <c r="P113" s="40">
        <v>30</v>
      </c>
    </row>
    <row r="114" spans="1:16">
      <c r="A114" s="104" t="s">
        <v>261</v>
      </c>
      <c r="B114" s="39" t="s">
        <v>260</v>
      </c>
      <c r="C114" s="39" t="s">
        <v>261</v>
      </c>
      <c r="D114" s="70" t="s">
        <v>233</v>
      </c>
      <c r="E114" s="70" t="s">
        <v>234</v>
      </c>
      <c r="F114" s="70" t="s">
        <v>235</v>
      </c>
      <c r="G114" s="141">
        <v>43703</v>
      </c>
      <c r="H114" s="58" t="s">
        <v>20</v>
      </c>
      <c r="I114" s="39">
        <v>24.493956669999999</v>
      </c>
      <c r="J114" s="39">
        <v>-81.588311669999996</v>
      </c>
      <c r="K114" s="39">
        <v>109</v>
      </c>
      <c r="L114" s="39">
        <v>33.200000000000003</v>
      </c>
      <c r="M114" s="39" t="s">
        <v>21</v>
      </c>
      <c r="N114" s="39" t="s">
        <v>22</v>
      </c>
      <c r="O114" s="39">
        <v>5</v>
      </c>
      <c r="P114" s="40">
        <v>30</v>
      </c>
    </row>
    <row r="115" spans="1:16">
      <c r="A115" s="104" t="s">
        <v>263</v>
      </c>
      <c r="B115" s="39" t="s">
        <v>262</v>
      </c>
      <c r="C115" s="39" t="s">
        <v>263</v>
      </c>
      <c r="D115" s="70" t="s">
        <v>233</v>
      </c>
      <c r="E115" s="70" t="s">
        <v>234</v>
      </c>
      <c r="F115" s="70" t="s">
        <v>235</v>
      </c>
      <c r="G115" s="141">
        <v>43703</v>
      </c>
      <c r="H115" s="58" t="s">
        <v>20</v>
      </c>
      <c r="I115" s="39">
        <v>24.493956669999999</v>
      </c>
      <c r="J115" s="39">
        <v>-81.588311669999996</v>
      </c>
      <c r="K115" s="39">
        <v>110</v>
      </c>
      <c r="L115" s="39">
        <v>33.5</v>
      </c>
      <c r="M115" s="39" t="s">
        <v>21</v>
      </c>
      <c r="N115" s="39" t="s">
        <v>22</v>
      </c>
      <c r="O115" s="39">
        <v>5</v>
      </c>
      <c r="P115" s="40">
        <v>30</v>
      </c>
    </row>
    <row r="116" spans="1:16">
      <c r="A116" s="104" t="s">
        <v>265</v>
      </c>
      <c r="B116" s="39" t="s">
        <v>264</v>
      </c>
      <c r="C116" s="39" t="s">
        <v>265</v>
      </c>
      <c r="D116" s="70" t="s">
        <v>233</v>
      </c>
      <c r="E116" s="70" t="s">
        <v>234</v>
      </c>
      <c r="F116" s="70" t="s">
        <v>235</v>
      </c>
      <c r="G116" s="141">
        <v>43703</v>
      </c>
      <c r="H116" s="58" t="s">
        <v>20</v>
      </c>
      <c r="I116" s="39">
        <v>24.493956669999999</v>
      </c>
      <c r="J116" s="39">
        <v>-81.588311669999996</v>
      </c>
      <c r="K116" s="39">
        <v>110</v>
      </c>
      <c r="L116" s="39">
        <v>33.5</v>
      </c>
      <c r="M116" s="39" t="s">
        <v>21</v>
      </c>
      <c r="N116" s="39" t="s">
        <v>22</v>
      </c>
      <c r="O116" s="39">
        <v>5</v>
      </c>
      <c r="P116" s="40">
        <v>30</v>
      </c>
    </row>
    <row r="117" spans="1:16">
      <c r="A117" s="104" t="s">
        <v>267</v>
      </c>
      <c r="B117" s="39" t="s">
        <v>266</v>
      </c>
      <c r="C117" s="39" t="s">
        <v>267</v>
      </c>
      <c r="D117" s="70" t="s">
        <v>233</v>
      </c>
      <c r="E117" s="70" t="s">
        <v>234</v>
      </c>
      <c r="F117" s="70" t="s">
        <v>235</v>
      </c>
      <c r="G117" s="141">
        <v>43703</v>
      </c>
      <c r="H117" s="58" t="s">
        <v>20</v>
      </c>
      <c r="I117" s="39">
        <v>24.493956669999999</v>
      </c>
      <c r="J117" s="39">
        <v>-81.588311669999996</v>
      </c>
      <c r="K117" s="39">
        <v>109</v>
      </c>
      <c r="L117" s="39">
        <v>33.200000000000003</v>
      </c>
      <c r="M117" s="39" t="s">
        <v>21</v>
      </c>
      <c r="N117" s="39" t="s">
        <v>22</v>
      </c>
      <c r="O117" s="39">
        <v>5</v>
      </c>
      <c r="P117" s="40">
        <v>30</v>
      </c>
    </row>
    <row r="118" spans="1:16">
      <c r="A118" s="104" t="s">
        <v>269</v>
      </c>
      <c r="B118" s="39" t="s">
        <v>268</v>
      </c>
      <c r="C118" s="39" t="s">
        <v>269</v>
      </c>
      <c r="D118" s="70" t="s">
        <v>233</v>
      </c>
      <c r="E118" s="70" t="s">
        <v>234</v>
      </c>
      <c r="F118" s="70" t="s">
        <v>235</v>
      </c>
      <c r="G118" s="141">
        <v>43703</v>
      </c>
      <c r="H118" s="58" t="s">
        <v>20</v>
      </c>
      <c r="I118" s="39">
        <v>24.493956669999999</v>
      </c>
      <c r="J118" s="39">
        <v>-81.588311669999996</v>
      </c>
      <c r="K118" s="39">
        <v>106</v>
      </c>
      <c r="L118" s="39">
        <v>32.299999999999997</v>
      </c>
      <c r="M118" s="39" t="s">
        <v>21</v>
      </c>
      <c r="N118" s="39" t="s">
        <v>22</v>
      </c>
      <c r="O118" s="39">
        <v>5</v>
      </c>
      <c r="P118" s="40">
        <v>30</v>
      </c>
    </row>
    <row r="119" spans="1:16">
      <c r="A119" s="104" t="s">
        <v>271</v>
      </c>
      <c r="B119" s="39" t="s">
        <v>270</v>
      </c>
      <c r="C119" s="39" t="s">
        <v>271</v>
      </c>
      <c r="D119" s="70" t="s">
        <v>233</v>
      </c>
      <c r="E119" s="70" t="s">
        <v>234</v>
      </c>
      <c r="F119" s="70" t="s">
        <v>235</v>
      </c>
      <c r="G119" s="141">
        <v>43703</v>
      </c>
      <c r="H119" s="58" t="s">
        <v>20</v>
      </c>
      <c r="I119" s="39">
        <v>24.493956669999999</v>
      </c>
      <c r="J119" s="39">
        <v>-81.588311669999996</v>
      </c>
      <c r="K119" s="39">
        <v>105</v>
      </c>
      <c r="L119" s="39">
        <v>32</v>
      </c>
      <c r="M119" s="39" t="s">
        <v>21</v>
      </c>
      <c r="N119" s="39" t="s">
        <v>22</v>
      </c>
      <c r="O119" s="39">
        <v>5</v>
      </c>
      <c r="P119" s="40">
        <v>30</v>
      </c>
    </row>
    <row r="120" spans="1:16">
      <c r="A120" s="104" t="s">
        <v>273</v>
      </c>
      <c r="B120" s="39" t="s">
        <v>272</v>
      </c>
      <c r="C120" s="39" t="s">
        <v>273</v>
      </c>
      <c r="D120" s="70" t="s">
        <v>233</v>
      </c>
      <c r="E120" s="70" t="s">
        <v>234</v>
      </c>
      <c r="F120" s="70" t="s">
        <v>235</v>
      </c>
      <c r="G120" s="141">
        <v>43703</v>
      </c>
      <c r="H120" s="58" t="s">
        <v>20</v>
      </c>
      <c r="I120" s="39">
        <v>24.493956669999999</v>
      </c>
      <c r="J120" s="39">
        <v>-81.588311669999996</v>
      </c>
      <c r="K120" s="39">
        <v>104</v>
      </c>
      <c r="L120" s="39">
        <v>31.7</v>
      </c>
      <c r="M120" s="39" t="s">
        <v>21</v>
      </c>
      <c r="N120" s="39" t="s">
        <v>22</v>
      </c>
      <c r="O120" s="39">
        <v>6</v>
      </c>
      <c r="P120" s="40">
        <v>30</v>
      </c>
    </row>
    <row r="121" spans="1:16">
      <c r="A121" s="104" t="s">
        <v>275</v>
      </c>
      <c r="B121" s="39" t="s">
        <v>274</v>
      </c>
      <c r="C121" s="39" t="s">
        <v>275</v>
      </c>
      <c r="D121" s="70" t="s">
        <v>233</v>
      </c>
      <c r="E121" s="70" t="s">
        <v>234</v>
      </c>
      <c r="F121" s="70" t="s">
        <v>235</v>
      </c>
      <c r="G121" s="141">
        <v>43703</v>
      </c>
      <c r="H121" s="58" t="s">
        <v>20</v>
      </c>
      <c r="I121" s="39">
        <v>24.493956669999999</v>
      </c>
      <c r="J121" s="39">
        <v>-81.588311669999996</v>
      </c>
      <c r="K121" s="39">
        <v>103</v>
      </c>
      <c r="L121" s="39">
        <v>31.4</v>
      </c>
      <c r="M121" s="39" t="s">
        <v>21</v>
      </c>
      <c r="N121" s="39" t="s">
        <v>22</v>
      </c>
      <c r="O121" s="39">
        <v>6</v>
      </c>
      <c r="P121" s="40">
        <v>30</v>
      </c>
    </row>
    <row r="122" spans="1:16">
      <c r="A122" s="104" t="s">
        <v>277</v>
      </c>
      <c r="B122" s="39" t="s">
        <v>276</v>
      </c>
      <c r="C122" s="39" t="s">
        <v>277</v>
      </c>
      <c r="D122" s="70" t="s">
        <v>233</v>
      </c>
      <c r="E122" s="70" t="s">
        <v>234</v>
      </c>
      <c r="F122" s="70" t="s">
        <v>235</v>
      </c>
      <c r="G122" s="141">
        <v>43703</v>
      </c>
      <c r="H122" s="58" t="s">
        <v>20</v>
      </c>
      <c r="I122" s="39">
        <v>24.493956669999999</v>
      </c>
      <c r="J122" s="39">
        <v>-81.588311669999996</v>
      </c>
      <c r="K122" s="39">
        <v>104</v>
      </c>
      <c r="L122" s="39">
        <v>31.7</v>
      </c>
      <c r="M122" s="39" t="s">
        <v>21</v>
      </c>
      <c r="N122" s="39" t="s">
        <v>22</v>
      </c>
      <c r="O122" s="39">
        <v>6</v>
      </c>
      <c r="P122" s="40">
        <v>30</v>
      </c>
    </row>
    <row r="123" spans="1:16">
      <c r="A123" s="104" t="s">
        <v>279</v>
      </c>
      <c r="B123" s="39" t="s">
        <v>278</v>
      </c>
      <c r="C123" s="39" t="s">
        <v>279</v>
      </c>
      <c r="D123" s="70" t="s">
        <v>233</v>
      </c>
      <c r="E123" s="70" t="s">
        <v>234</v>
      </c>
      <c r="F123" s="70" t="s">
        <v>235</v>
      </c>
      <c r="G123" s="141">
        <v>43703</v>
      </c>
      <c r="H123" s="58" t="s">
        <v>20</v>
      </c>
      <c r="I123" s="39">
        <v>24.493956669999999</v>
      </c>
      <c r="J123" s="39">
        <v>-81.588311669999996</v>
      </c>
      <c r="K123" s="39">
        <v>106</v>
      </c>
      <c r="L123" s="39">
        <v>32.299999999999997</v>
      </c>
      <c r="M123" s="39" t="s">
        <v>21</v>
      </c>
      <c r="N123" s="39" t="s">
        <v>22</v>
      </c>
      <c r="O123" s="39">
        <v>6</v>
      </c>
      <c r="P123" s="40">
        <v>30</v>
      </c>
    </row>
    <row r="124" spans="1:16">
      <c r="A124" s="104" t="s">
        <v>281</v>
      </c>
      <c r="B124" s="39" t="s">
        <v>280</v>
      </c>
      <c r="C124" s="39" t="s">
        <v>281</v>
      </c>
      <c r="D124" s="70" t="s">
        <v>233</v>
      </c>
      <c r="E124" s="70" t="s">
        <v>234</v>
      </c>
      <c r="F124" s="70" t="s">
        <v>235</v>
      </c>
      <c r="G124" s="141">
        <v>43703</v>
      </c>
      <c r="H124" s="58" t="s">
        <v>20</v>
      </c>
      <c r="I124" s="39">
        <v>24.493956669999999</v>
      </c>
      <c r="J124" s="39">
        <v>-81.588311669999996</v>
      </c>
      <c r="K124" s="39">
        <v>106</v>
      </c>
      <c r="L124" s="39">
        <v>32.299999999999997</v>
      </c>
      <c r="M124" s="39" t="s">
        <v>21</v>
      </c>
      <c r="N124" s="39" t="s">
        <v>22</v>
      </c>
      <c r="O124" s="39">
        <v>6</v>
      </c>
      <c r="P124" s="40">
        <v>30</v>
      </c>
    </row>
    <row r="125" spans="1:16">
      <c r="A125" s="104" t="s">
        <v>283</v>
      </c>
      <c r="B125" s="39" t="s">
        <v>282</v>
      </c>
      <c r="C125" s="39" t="s">
        <v>283</v>
      </c>
      <c r="D125" s="70" t="s">
        <v>233</v>
      </c>
      <c r="E125" s="70" t="s">
        <v>234</v>
      </c>
      <c r="F125" s="70" t="s">
        <v>235</v>
      </c>
      <c r="G125" s="141">
        <v>43703</v>
      </c>
      <c r="H125" s="58" t="s">
        <v>20</v>
      </c>
      <c r="I125" s="39">
        <v>24.493956669999999</v>
      </c>
      <c r="J125" s="39">
        <v>-81.588311669999996</v>
      </c>
      <c r="K125" s="39">
        <v>107</v>
      </c>
      <c r="L125" s="39">
        <v>32.6</v>
      </c>
      <c r="M125" s="39" t="s">
        <v>21</v>
      </c>
      <c r="N125" s="39" t="s">
        <v>22</v>
      </c>
      <c r="O125" s="39">
        <v>6</v>
      </c>
      <c r="P125" s="40">
        <v>30</v>
      </c>
    </row>
    <row r="126" spans="1:16">
      <c r="A126" s="104" t="s">
        <v>285</v>
      </c>
      <c r="B126" s="39" t="s">
        <v>284</v>
      </c>
      <c r="C126" s="39" t="s">
        <v>285</v>
      </c>
      <c r="D126" s="70" t="s">
        <v>233</v>
      </c>
      <c r="E126" s="70" t="s">
        <v>234</v>
      </c>
      <c r="F126" s="70" t="s">
        <v>235</v>
      </c>
      <c r="G126" s="141">
        <v>43703</v>
      </c>
      <c r="H126" s="58" t="s">
        <v>20</v>
      </c>
      <c r="I126" s="39">
        <v>24.493956669999999</v>
      </c>
      <c r="J126" s="39">
        <v>-81.588311669999996</v>
      </c>
      <c r="K126" s="39">
        <v>110</v>
      </c>
      <c r="L126" s="39">
        <v>33.5</v>
      </c>
      <c r="M126" s="39" t="s">
        <v>21</v>
      </c>
      <c r="N126" s="39" t="s">
        <v>22</v>
      </c>
      <c r="O126" s="39">
        <v>6</v>
      </c>
      <c r="P126" s="40">
        <v>30</v>
      </c>
    </row>
    <row r="127" spans="1:16">
      <c r="A127" s="104" t="s">
        <v>287</v>
      </c>
      <c r="B127" s="39" t="s">
        <v>286</v>
      </c>
      <c r="C127" s="39" t="s">
        <v>287</v>
      </c>
      <c r="D127" s="70" t="s">
        <v>233</v>
      </c>
      <c r="E127" s="70" t="s">
        <v>234</v>
      </c>
      <c r="F127" s="70" t="s">
        <v>235</v>
      </c>
      <c r="G127" s="141">
        <v>43703</v>
      </c>
      <c r="H127" s="58" t="s">
        <v>20</v>
      </c>
      <c r="I127" s="39">
        <v>24.493956669999999</v>
      </c>
      <c r="J127" s="39">
        <v>-81.588311669999996</v>
      </c>
      <c r="K127" s="39">
        <v>107</v>
      </c>
      <c r="L127" s="39">
        <v>32.6</v>
      </c>
      <c r="M127" s="39" t="s">
        <v>21</v>
      </c>
      <c r="N127" s="39" t="s">
        <v>22</v>
      </c>
      <c r="O127" s="39">
        <v>6</v>
      </c>
      <c r="P127" s="40">
        <v>30</v>
      </c>
    </row>
    <row r="128" spans="1:16">
      <c r="A128" s="104" t="s">
        <v>289</v>
      </c>
      <c r="B128" s="39" t="s">
        <v>288</v>
      </c>
      <c r="C128" s="39" t="s">
        <v>289</v>
      </c>
      <c r="D128" s="70" t="s">
        <v>233</v>
      </c>
      <c r="E128" s="70" t="s">
        <v>234</v>
      </c>
      <c r="F128" s="70" t="s">
        <v>235</v>
      </c>
      <c r="G128" s="141">
        <v>43703</v>
      </c>
      <c r="H128" s="58" t="s">
        <v>20</v>
      </c>
      <c r="I128" s="39">
        <v>24.493956669999999</v>
      </c>
      <c r="J128" s="39">
        <v>-81.588311669999996</v>
      </c>
      <c r="K128" s="39">
        <v>106</v>
      </c>
      <c r="L128" s="39">
        <v>32.299999999999997</v>
      </c>
      <c r="M128" s="39" t="s">
        <v>21</v>
      </c>
      <c r="N128" s="39" t="s">
        <v>22</v>
      </c>
      <c r="O128" s="39">
        <v>6</v>
      </c>
      <c r="P128" s="40">
        <v>30</v>
      </c>
    </row>
    <row r="129" spans="1:16">
      <c r="A129" s="104" t="s">
        <v>292</v>
      </c>
      <c r="B129" s="39" t="s">
        <v>291</v>
      </c>
      <c r="C129" s="39" t="s">
        <v>292</v>
      </c>
      <c r="D129" s="70" t="s">
        <v>233</v>
      </c>
      <c r="E129" s="70" t="s">
        <v>234</v>
      </c>
      <c r="F129" s="70" t="s">
        <v>290</v>
      </c>
      <c r="G129" s="141">
        <v>43703</v>
      </c>
      <c r="H129" s="58" t="s">
        <v>20</v>
      </c>
      <c r="I129" s="39">
        <v>24.49297</v>
      </c>
      <c r="J129" s="39">
        <v>-81.598926669999997</v>
      </c>
      <c r="K129" s="39">
        <v>60</v>
      </c>
      <c r="L129" s="39">
        <v>18.3</v>
      </c>
      <c r="M129" s="39" t="s">
        <v>42</v>
      </c>
      <c r="N129" s="39" t="s">
        <v>43</v>
      </c>
      <c r="O129" s="39">
        <v>6</v>
      </c>
      <c r="P129" s="40">
        <v>30</v>
      </c>
    </row>
    <row r="130" spans="1:16">
      <c r="A130" s="104" t="s">
        <v>294</v>
      </c>
      <c r="B130" s="39" t="s">
        <v>293</v>
      </c>
      <c r="C130" s="39" t="s">
        <v>294</v>
      </c>
      <c r="D130" s="70" t="s">
        <v>233</v>
      </c>
      <c r="E130" s="70" t="s">
        <v>234</v>
      </c>
      <c r="F130" s="70" t="s">
        <v>290</v>
      </c>
      <c r="G130" s="141">
        <v>43703</v>
      </c>
      <c r="H130" s="58" t="s">
        <v>20</v>
      </c>
      <c r="I130" s="39">
        <v>24.49297</v>
      </c>
      <c r="J130" s="39">
        <v>-81.598926669999997</v>
      </c>
      <c r="K130" s="39">
        <v>60</v>
      </c>
      <c r="L130" s="39">
        <v>18.3</v>
      </c>
      <c r="M130" s="39" t="s">
        <v>42</v>
      </c>
      <c r="N130" s="39" t="s">
        <v>43</v>
      </c>
      <c r="O130" s="39">
        <v>6</v>
      </c>
      <c r="P130" s="40">
        <v>30</v>
      </c>
    </row>
    <row r="131" spans="1:16">
      <c r="A131" s="104" t="s">
        <v>296</v>
      </c>
      <c r="B131" s="39" t="s">
        <v>295</v>
      </c>
      <c r="C131" s="39" t="s">
        <v>296</v>
      </c>
      <c r="D131" s="70" t="s">
        <v>233</v>
      </c>
      <c r="E131" s="70" t="s">
        <v>234</v>
      </c>
      <c r="F131" s="70" t="s">
        <v>290</v>
      </c>
      <c r="G131" s="141">
        <v>43703</v>
      </c>
      <c r="H131" s="58" t="s">
        <v>20</v>
      </c>
      <c r="I131" s="39">
        <v>24.49297</v>
      </c>
      <c r="J131" s="39">
        <v>-81.598926669999997</v>
      </c>
      <c r="K131" s="39">
        <v>59</v>
      </c>
      <c r="L131" s="39">
        <v>18</v>
      </c>
      <c r="M131" s="39" t="s">
        <v>42</v>
      </c>
      <c r="N131" s="39" t="s">
        <v>43</v>
      </c>
      <c r="O131" s="39">
        <v>6</v>
      </c>
      <c r="P131" s="40">
        <v>30</v>
      </c>
    </row>
    <row r="132" spans="1:16">
      <c r="A132" s="104" t="s">
        <v>298</v>
      </c>
      <c r="B132" s="39" t="s">
        <v>297</v>
      </c>
      <c r="C132" s="39" t="s">
        <v>298</v>
      </c>
      <c r="D132" s="70" t="s">
        <v>233</v>
      </c>
      <c r="E132" s="70" t="s">
        <v>234</v>
      </c>
      <c r="F132" s="70" t="s">
        <v>290</v>
      </c>
      <c r="G132" s="141">
        <v>43703</v>
      </c>
      <c r="H132" s="58" t="s">
        <v>20</v>
      </c>
      <c r="I132" s="39">
        <v>24.49297</v>
      </c>
      <c r="J132" s="39">
        <v>-81.598926669999997</v>
      </c>
      <c r="K132" s="39">
        <v>59</v>
      </c>
      <c r="L132" s="39">
        <v>18</v>
      </c>
      <c r="M132" s="39" t="s">
        <v>42</v>
      </c>
      <c r="N132" s="39" t="s">
        <v>43</v>
      </c>
      <c r="O132" s="39">
        <v>6</v>
      </c>
      <c r="P132" s="40">
        <v>30</v>
      </c>
    </row>
    <row r="133" spans="1:16">
      <c r="A133" s="104" t="s">
        <v>300</v>
      </c>
      <c r="B133" s="39" t="s">
        <v>299</v>
      </c>
      <c r="C133" s="39" t="s">
        <v>300</v>
      </c>
      <c r="D133" s="70" t="s">
        <v>233</v>
      </c>
      <c r="E133" s="70" t="s">
        <v>234</v>
      </c>
      <c r="F133" s="70" t="s">
        <v>290</v>
      </c>
      <c r="G133" s="141">
        <v>43703</v>
      </c>
      <c r="H133" s="58" t="s">
        <v>20</v>
      </c>
      <c r="I133" s="39">
        <v>24.49297</v>
      </c>
      <c r="J133" s="39">
        <v>-81.598926669999997</v>
      </c>
      <c r="K133" s="39">
        <v>58</v>
      </c>
      <c r="L133" s="39">
        <v>17.7</v>
      </c>
      <c r="M133" s="39" t="s">
        <v>42</v>
      </c>
      <c r="N133" s="39" t="s">
        <v>43</v>
      </c>
      <c r="O133" s="39">
        <v>6</v>
      </c>
      <c r="P133" s="40">
        <v>30</v>
      </c>
    </row>
    <row r="134" spans="1:16">
      <c r="A134" s="104" t="s">
        <v>302</v>
      </c>
      <c r="B134" s="39" t="s">
        <v>301</v>
      </c>
      <c r="C134" s="39" t="s">
        <v>302</v>
      </c>
      <c r="D134" s="70" t="s">
        <v>233</v>
      </c>
      <c r="E134" s="70" t="s">
        <v>234</v>
      </c>
      <c r="F134" s="70" t="s">
        <v>290</v>
      </c>
      <c r="G134" s="141">
        <v>43703</v>
      </c>
      <c r="H134" s="58" t="s">
        <v>20</v>
      </c>
      <c r="I134" s="39">
        <v>24.49297</v>
      </c>
      <c r="J134" s="39">
        <v>-81.598926669999997</v>
      </c>
      <c r="K134" s="39">
        <v>59</v>
      </c>
      <c r="L134" s="39">
        <v>18</v>
      </c>
      <c r="M134" s="39" t="s">
        <v>42</v>
      </c>
      <c r="N134" s="39" t="s">
        <v>43</v>
      </c>
      <c r="O134" s="39">
        <v>6</v>
      </c>
      <c r="P134" s="40">
        <v>30</v>
      </c>
    </row>
    <row r="135" spans="1:16">
      <c r="A135" s="104" t="s">
        <v>304</v>
      </c>
      <c r="B135" s="39" t="s">
        <v>303</v>
      </c>
      <c r="C135" s="39" t="s">
        <v>304</v>
      </c>
      <c r="D135" s="70" t="s">
        <v>233</v>
      </c>
      <c r="E135" s="70" t="s">
        <v>234</v>
      </c>
      <c r="F135" s="70" t="s">
        <v>290</v>
      </c>
      <c r="G135" s="141">
        <v>43703</v>
      </c>
      <c r="H135" s="58" t="s">
        <v>20</v>
      </c>
      <c r="I135" s="39">
        <v>24.49297</v>
      </c>
      <c r="J135" s="39">
        <v>-81.598926669999997</v>
      </c>
      <c r="K135" s="39">
        <v>58</v>
      </c>
      <c r="L135" s="39">
        <v>17.7</v>
      </c>
      <c r="M135" s="39" t="s">
        <v>42</v>
      </c>
      <c r="N135" s="39" t="s">
        <v>43</v>
      </c>
      <c r="O135" s="39">
        <v>6</v>
      </c>
      <c r="P135" s="40">
        <v>30</v>
      </c>
    </row>
    <row r="136" spans="1:16">
      <c r="A136" s="104" t="s">
        <v>306</v>
      </c>
      <c r="B136" s="39" t="s">
        <v>305</v>
      </c>
      <c r="C136" s="39" t="s">
        <v>306</v>
      </c>
      <c r="D136" s="70" t="s">
        <v>233</v>
      </c>
      <c r="E136" s="70" t="s">
        <v>234</v>
      </c>
      <c r="F136" s="70" t="s">
        <v>290</v>
      </c>
      <c r="G136" s="141">
        <v>43703</v>
      </c>
      <c r="H136" s="58" t="s">
        <v>20</v>
      </c>
      <c r="I136" s="39">
        <v>24.49297</v>
      </c>
      <c r="J136" s="39">
        <v>-81.598926669999997</v>
      </c>
      <c r="K136" s="39">
        <v>58</v>
      </c>
      <c r="L136" s="39">
        <v>17.7</v>
      </c>
      <c r="M136" s="39" t="s">
        <v>42</v>
      </c>
      <c r="N136" s="39" t="s">
        <v>43</v>
      </c>
      <c r="O136" s="39">
        <v>6</v>
      </c>
      <c r="P136" s="40">
        <v>30</v>
      </c>
    </row>
    <row r="137" spans="1:16">
      <c r="A137" s="104" t="s">
        <v>308</v>
      </c>
      <c r="B137" s="39" t="s">
        <v>307</v>
      </c>
      <c r="C137" s="39" t="s">
        <v>308</v>
      </c>
      <c r="D137" s="70" t="s">
        <v>233</v>
      </c>
      <c r="E137" s="70" t="s">
        <v>234</v>
      </c>
      <c r="F137" s="70" t="s">
        <v>290</v>
      </c>
      <c r="G137" s="141">
        <v>43703</v>
      </c>
      <c r="H137" s="58" t="s">
        <v>20</v>
      </c>
      <c r="I137" s="39">
        <v>24.49297</v>
      </c>
      <c r="J137" s="39">
        <v>-81.598926669999997</v>
      </c>
      <c r="K137" s="39">
        <v>58</v>
      </c>
      <c r="L137" s="39">
        <v>17.7</v>
      </c>
      <c r="M137" s="39" t="s">
        <v>42</v>
      </c>
      <c r="N137" s="39" t="s">
        <v>43</v>
      </c>
      <c r="O137" s="39">
        <v>6</v>
      </c>
      <c r="P137" s="40">
        <v>30</v>
      </c>
    </row>
    <row r="138" spans="1:16">
      <c r="A138" s="104" t="s">
        <v>310</v>
      </c>
      <c r="B138" s="39" t="s">
        <v>309</v>
      </c>
      <c r="C138" s="39" t="s">
        <v>310</v>
      </c>
      <c r="D138" s="70" t="s">
        <v>233</v>
      </c>
      <c r="E138" s="70" t="s">
        <v>234</v>
      </c>
      <c r="F138" s="70" t="s">
        <v>290</v>
      </c>
      <c r="G138" s="141">
        <v>43703</v>
      </c>
      <c r="H138" s="58" t="s">
        <v>20</v>
      </c>
      <c r="I138" s="39">
        <v>24.49297</v>
      </c>
      <c r="J138" s="39">
        <v>-81.598926669999997</v>
      </c>
      <c r="K138" s="39">
        <v>58</v>
      </c>
      <c r="L138" s="39">
        <v>17.7</v>
      </c>
      <c r="M138" s="39" t="s">
        <v>42</v>
      </c>
      <c r="N138" s="39" t="s">
        <v>43</v>
      </c>
      <c r="O138" s="39">
        <v>6</v>
      </c>
      <c r="P138" s="40">
        <v>30</v>
      </c>
    </row>
    <row r="139" spans="1:16">
      <c r="A139" s="104" t="s">
        <v>312</v>
      </c>
      <c r="B139" s="39" t="s">
        <v>311</v>
      </c>
      <c r="C139" s="39" t="s">
        <v>312</v>
      </c>
      <c r="D139" s="70" t="s">
        <v>233</v>
      </c>
      <c r="E139" s="70" t="s">
        <v>234</v>
      </c>
      <c r="F139" s="70" t="s">
        <v>290</v>
      </c>
      <c r="G139" s="141">
        <v>43703</v>
      </c>
      <c r="H139" s="58" t="s">
        <v>20</v>
      </c>
      <c r="I139" s="39">
        <v>24.49297</v>
      </c>
      <c r="J139" s="39">
        <v>-81.598926669999997</v>
      </c>
      <c r="K139" s="39">
        <v>59</v>
      </c>
      <c r="L139" s="39">
        <v>18</v>
      </c>
      <c r="M139" s="39" t="s">
        <v>42</v>
      </c>
      <c r="N139" s="39" t="s">
        <v>43</v>
      </c>
      <c r="O139" s="39">
        <v>6</v>
      </c>
      <c r="P139" s="40">
        <v>30</v>
      </c>
    </row>
    <row r="140" spans="1:16">
      <c r="A140" s="104" t="s">
        <v>314</v>
      </c>
      <c r="B140" s="39" t="s">
        <v>313</v>
      </c>
      <c r="C140" s="39" t="s">
        <v>314</v>
      </c>
      <c r="D140" s="70" t="s">
        <v>233</v>
      </c>
      <c r="E140" s="70" t="s">
        <v>234</v>
      </c>
      <c r="F140" s="70" t="s">
        <v>290</v>
      </c>
      <c r="G140" s="141">
        <v>43703</v>
      </c>
      <c r="H140" s="58" t="s">
        <v>20</v>
      </c>
      <c r="I140" s="39">
        <v>24.49297</v>
      </c>
      <c r="J140" s="39">
        <v>-81.598926669999997</v>
      </c>
      <c r="K140" s="39">
        <v>59</v>
      </c>
      <c r="L140" s="39">
        <v>18</v>
      </c>
      <c r="M140" s="39" t="s">
        <v>42</v>
      </c>
      <c r="N140" s="39" t="s">
        <v>43</v>
      </c>
      <c r="O140" s="39">
        <v>6</v>
      </c>
      <c r="P140" s="40">
        <v>30</v>
      </c>
    </row>
    <row r="141" spans="1:16">
      <c r="A141" s="104" t="s">
        <v>316</v>
      </c>
      <c r="B141" s="39" t="s">
        <v>315</v>
      </c>
      <c r="C141" s="39" t="s">
        <v>316</v>
      </c>
      <c r="D141" s="70" t="s">
        <v>233</v>
      </c>
      <c r="E141" s="70" t="s">
        <v>234</v>
      </c>
      <c r="F141" s="70" t="s">
        <v>290</v>
      </c>
      <c r="G141" s="141">
        <v>43703</v>
      </c>
      <c r="H141" s="58" t="s">
        <v>20</v>
      </c>
      <c r="I141" s="39">
        <v>24.49297</v>
      </c>
      <c r="J141" s="39">
        <v>-81.598926669999997</v>
      </c>
      <c r="K141" s="39">
        <v>61</v>
      </c>
      <c r="L141" s="39">
        <v>18.600000000000001</v>
      </c>
      <c r="M141" s="39" t="s">
        <v>42</v>
      </c>
      <c r="N141" s="39" t="s">
        <v>43</v>
      </c>
      <c r="O141" s="39">
        <v>6</v>
      </c>
      <c r="P141" s="40">
        <v>30</v>
      </c>
    </row>
    <row r="142" spans="1:16">
      <c r="A142" s="104" t="s">
        <v>318</v>
      </c>
      <c r="B142" s="39" t="s">
        <v>317</v>
      </c>
      <c r="C142" s="39" t="s">
        <v>318</v>
      </c>
      <c r="D142" s="70" t="s">
        <v>233</v>
      </c>
      <c r="E142" s="70" t="s">
        <v>234</v>
      </c>
      <c r="F142" s="70" t="s">
        <v>290</v>
      </c>
      <c r="G142" s="141">
        <v>43703</v>
      </c>
      <c r="H142" s="58" t="s">
        <v>20</v>
      </c>
      <c r="I142" s="39">
        <v>24.49297</v>
      </c>
      <c r="J142" s="39">
        <v>-81.598926669999997</v>
      </c>
      <c r="K142" s="39">
        <v>59</v>
      </c>
      <c r="L142" s="39">
        <v>18</v>
      </c>
      <c r="M142" s="39" t="s">
        <v>42</v>
      </c>
      <c r="N142" s="39" t="s">
        <v>43</v>
      </c>
      <c r="O142" s="39">
        <v>6</v>
      </c>
      <c r="P142" s="40">
        <v>30</v>
      </c>
    </row>
    <row r="143" spans="1:16">
      <c r="A143" s="104" t="s">
        <v>320</v>
      </c>
      <c r="B143" s="39" t="s">
        <v>319</v>
      </c>
      <c r="C143" s="39" t="s">
        <v>320</v>
      </c>
      <c r="D143" s="70" t="s">
        <v>233</v>
      </c>
      <c r="E143" s="70" t="s">
        <v>234</v>
      </c>
      <c r="F143" s="70" t="s">
        <v>290</v>
      </c>
      <c r="G143" s="141">
        <v>43703</v>
      </c>
      <c r="H143" s="58" t="s">
        <v>20</v>
      </c>
      <c r="I143" s="39">
        <v>24.49297</v>
      </c>
      <c r="J143" s="39">
        <v>-81.598926669999997</v>
      </c>
      <c r="K143" s="39">
        <v>59</v>
      </c>
      <c r="L143" s="39">
        <v>18</v>
      </c>
      <c r="M143" s="39" t="s">
        <v>42</v>
      </c>
      <c r="N143" s="39" t="s">
        <v>43</v>
      </c>
      <c r="O143" s="39">
        <v>6</v>
      </c>
      <c r="P143" s="40">
        <v>30</v>
      </c>
    </row>
    <row r="144" spans="1:16">
      <c r="A144" s="104" t="s">
        <v>322</v>
      </c>
      <c r="B144" s="39" t="s">
        <v>321</v>
      </c>
      <c r="C144" s="39" t="s">
        <v>322</v>
      </c>
      <c r="D144" s="70" t="s">
        <v>233</v>
      </c>
      <c r="E144" s="70" t="s">
        <v>234</v>
      </c>
      <c r="F144" s="70" t="s">
        <v>290</v>
      </c>
      <c r="G144" s="141">
        <v>43703</v>
      </c>
      <c r="H144" s="58" t="s">
        <v>20</v>
      </c>
      <c r="I144" s="39">
        <v>24.49297</v>
      </c>
      <c r="J144" s="39">
        <v>-81.598926669999997</v>
      </c>
      <c r="K144" s="39">
        <v>59</v>
      </c>
      <c r="L144" s="39">
        <v>18</v>
      </c>
      <c r="M144" s="39" t="s">
        <v>42</v>
      </c>
      <c r="N144" s="39" t="s">
        <v>43</v>
      </c>
      <c r="O144" s="39">
        <v>7</v>
      </c>
      <c r="P144" s="40">
        <v>30</v>
      </c>
    </row>
    <row r="145" spans="1:16">
      <c r="A145" s="104" t="s">
        <v>324</v>
      </c>
      <c r="B145" s="39" t="s">
        <v>323</v>
      </c>
      <c r="C145" s="39" t="s">
        <v>324</v>
      </c>
      <c r="D145" s="70" t="s">
        <v>233</v>
      </c>
      <c r="E145" s="70" t="s">
        <v>234</v>
      </c>
      <c r="F145" s="70" t="s">
        <v>290</v>
      </c>
      <c r="G145" s="141">
        <v>43703</v>
      </c>
      <c r="H145" s="58" t="s">
        <v>20</v>
      </c>
      <c r="I145" s="39">
        <v>24.49297</v>
      </c>
      <c r="J145" s="39">
        <v>-81.598926669999997</v>
      </c>
      <c r="K145" s="39">
        <v>58</v>
      </c>
      <c r="L145" s="39">
        <v>17.7</v>
      </c>
      <c r="M145" s="39" t="s">
        <v>42</v>
      </c>
      <c r="N145" s="39" t="s">
        <v>43</v>
      </c>
      <c r="O145" s="39">
        <v>7</v>
      </c>
      <c r="P145" s="40">
        <v>30</v>
      </c>
    </row>
    <row r="146" spans="1:16">
      <c r="A146" s="104" t="s">
        <v>326</v>
      </c>
      <c r="B146" s="39" t="s">
        <v>325</v>
      </c>
      <c r="C146" s="39" t="s">
        <v>326</v>
      </c>
      <c r="D146" s="70" t="s">
        <v>233</v>
      </c>
      <c r="E146" s="70" t="s">
        <v>234</v>
      </c>
      <c r="F146" s="70" t="s">
        <v>290</v>
      </c>
      <c r="G146" s="141">
        <v>43703</v>
      </c>
      <c r="H146" s="58" t="s">
        <v>20</v>
      </c>
      <c r="I146" s="39">
        <v>24.49297</v>
      </c>
      <c r="J146" s="39">
        <v>-81.598926669999997</v>
      </c>
      <c r="K146" s="39">
        <v>56</v>
      </c>
      <c r="L146" s="39">
        <v>17.100000000000001</v>
      </c>
      <c r="M146" s="39" t="s">
        <v>42</v>
      </c>
      <c r="N146" s="39" t="s">
        <v>43</v>
      </c>
      <c r="O146" s="39">
        <v>7</v>
      </c>
      <c r="P146" s="40">
        <v>30</v>
      </c>
    </row>
    <row r="147" spans="1:16">
      <c r="A147" s="104" t="s">
        <v>328</v>
      </c>
      <c r="B147" s="39" t="s">
        <v>327</v>
      </c>
      <c r="C147" s="39" t="s">
        <v>328</v>
      </c>
      <c r="D147" s="70" t="s">
        <v>233</v>
      </c>
      <c r="E147" s="70" t="s">
        <v>234</v>
      </c>
      <c r="F147" s="70" t="s">
        <v>290</v>
      </c>
      <c r="G147" s="141">
        <v>43703</v>
      </c>
      <c r="H147" s="58" t="s">
        <v>20</v>
      </c>
      <c r="I147" s="39">
        <v>24.49297</v>
      </c>
      <c r="J147" s="39">
        <v>-81.598926669999997</v>
      </c>
      <c r="K147" s="39">
        <v>57</v>
      </c>
      <c r="L147" s="39">
        <v>17.399999999999999</v>
      </c>
      <c r="M147" s="39" t="s">
        <v>42</v>
      </c>
      <c r="N147" s="39" t="s">
        <v>43</v>
      </c>
      <c r="O147" s="39">
        <v>7</v>
      </c>
      <c r="P147" s="40">
        <v>30</v>
      </c>
    </row>
    <row r="148" spans="1:16">
      <c r="A148" s="104" t="s">
        <v>330</v>
      </c>
      <c r="B148" s="39" t="s">
        <v>329</v>
      </c>
      <c r="C148" s="39" t="s">
        <v>330</v>
      </c>
      <c r="D148" s="70" t="s">
        <v>233</v>
      </c>
      <c r="E148" s="70" t="s">
        <v>234</v>
      </c>
      <c r="F148" s="70" t="s">
        <v>290</v>
      </c>
      <c r="G148" s="141">
        <v>43703</v>
      </c>
      <c r="H148" s="58" t="s">
        <v>20</v>
      </c>
      <c r="I148" s="39">
        <v>24.49297</v>
      </c>
      <c r="J148" s="39">
        <v>-81.598926669999997</v>
      </c>
      <c r="K148" s="39">
        <v>59</v>
      </c>
      <c r="L148" s="39">
        <v>18</v>
      </c>
      <c r="M148" s="39" t="s">
        <v>42</v>
      </c>
      <c r="N148" s="39" t="s">
        <v>43</v>
      </c>
      <c r="O148" s="39">
        <v>7</v>
      </c>
      <c r="P148" s="40">
        <v>30</v>
      </c>
    </row>
    <row r="149" spans="1:16">
      <c r="A149" s="104" t="s">
        <v>332</v>
      </c>
      <c r="B149" s="39" t="s">
        <v>331</v>
      </c>
      <c r="C149" s="39" t="s">
        <v>332</v>
      </c>
      <c r="D149" s="70" t="s">
        <v>233</v>
      </c>
      <c r="E149" s="70" t="s">
        <v>234</v>
      </c>
      <c r="F149" s="70" t="s">
        <v>290</v>
      </c>
      <c r="G149" s="141">
        <v>43703</v>
      </c>
      <c r="H149" s="58" t="s">
        <v>20</v>
      </c>
      <c r="I149" s="39">
        <v>24.49297</v>
      </c>
      <c r="J149" s="39">
        <v>-81.598926669999997</v>
      </c>
      <c r="K149" s="39">
        <v>57</v>
      </c>
      <c r="L149" s="39">
        <v>17.399999999999999</v>
      </c>
      <c r="M149" s="39" t="s">
        <v>42</v>
      </c>
      <c r="N149" s="39" t="s">
        <v>43</v>
      </c>
      <c r="O149" s="39">
        <v>7</v>
      </c>
      <c r="P149" s="40">
        <v>30</v>
      </c>
    </row>
    <row r="150" spans="1:16">
      <c r="A150" s="104" t="s">
        <v>334</v>
      </c>
      <c r="B150" s="39" t="s">
        <v>333</v>
      </c>
      <c r="C150" s="39" t="s">
        <v>334</v>
      </c>
      <c r="D150" s="70" t="s">
        <v>233</v>
      </c>
      <c r="E150" s="70" t="s">
        <v>234</v>
      </c>
      <c r="F150" s="70" t="s">
        <v>290</v>
      </c>
      <c r="G150" s="141">
        <v>43703</v>
      </c>
      <c r="H150" s="58" t="s">
        <v>20</v>
      </c>
      <c r="I150" s="39">
        <v>24.49297</v>
      </c>
      <c r="J150" s="39">
        <v>-81.598926669999997</v>
      </c>
      <c r="K150" s="39">
        <v>59</v>
      </c>
      <c r="L150" s="39">
        <v>18</v>
      </c>
      <c r="M150" s="39" t="s">
        <v>42</v>
      </c>
      <c r="N150" s="39" t="s">
        <v>43</v>
      </c>
      <c r="O150" s="39">
        <v>7</v>
      </c>
      <c r="P150" s="40">
        <v>30</v>
      </c>
    </row>
    <row r="151" spans="1:16">
      <c r="A151" s="104" t="s">
        <v>336</v>
      </c>
      <c r="B151" s="39" t="s">
        <v>335</v>
      </c>
      <c r="C151" s="39" t="s">
        <v>336</v>
      </c>
      <c r="D151" s="70" t="s">
        <v>233</v>
      </c>
      <c r="E151" s="70" t="s">
        <v>234</v>
      </c>
      <c r="F151" s="70" t="s">
        <v>290</v>
      </c>
      <c r="G151" s="141">
        <v>43703</v>
      </c>
      <c r="H151" s="58" t="s">
        <v>20</v>
      </c>
      <c r="I151" s="39">
        <v>24.49297</v>
      </c>
      <c r="J151" s="39">
        <v>-81.598926669999997</v>
      </c>
      <c r="K151" s="39">
        <v>57</v>
      </c>
      <c r="L151" s="39">
        <v>17.399999999999999</v>
      </c>
      <c r="M151" s="39" t="s">
        <v>42</v>
      </c>
      <c r="N151" s="39" t="s">
        <v>43</v>
      </c>
      <c r="O151" s="39">
        <v>7</v>
      </c>
      <c r="P151" s="40">
        <v>30</v>
      </c>
    </row>
    <row r="152" spans="1:16">
      <c r="A152" s="104" t="s">
        <v>338</v>
      </c>
      <c r="B152" s="39" t="s">
        <v>337</v>
      </c>
      <c r="C152" s="39" t="s">
        <v>338</v>
      </c>
      <c r="D152" s="70" t="s">
        <v>233</v>
      </c>
      <c r="E152" s="70" t="s">
        <v>234</v>
      </c>
      <c r="F152" s="70" t="s">
        <v>290</v>
      </c>
      <c r="G152" s="141">
        <v>43703</v>
      </c>
      <c r="H152" s="58" t="s">
        <v>20</v>
      </c>
      <c r="I152" s="39">
        <v>24.49297</v>
      </c>
      <c r="J152" s="39">
        <v>-81.598926669999997</v>
      </c>
      <c r="K152" s="39">
        <v>57</v>
      </c>
      <c r="L152" s="39">
        <v>17.399999999999999</v>
      </c>
      <c r="M152" s="39" t="s">
        <v>42</v>
      </c>
      <c r="N152" s="39" t="s">
        <v>43</v>
      </c>
      <c r="O152" s="39">
        <v>7</v>
      </c>
      <c r="P152" s="40">
        <v>30</v>
      </c>
    </row>
    <row r="153" spans="1:16">
      <c r="A153" s="104" t="s">
        <v>340</v>
      </c>
      <c r="B153" s="39" t="s">
        <v>339</v>
      </c>
      <c r="C153" s="39" t="s">
        <v>340</v>
      </c>
      <c r="D153" s="70" t="s">
        <v>233</v>
      </c>
      <c r="E153" s="70" t="s">
        <v>234</v>
      </c>
      <c r="F153" s="70" t="s">
        <v>290</v>
      </c>
      <c r="G153" s="141">
        <v>43703</v>
      </c>
      <c r="H153" s="58" t="s">
        <v>20</v>
      </c>
      <c r="I153" s="39">
        <v>24.49297</v>
      </c>
      <c r="J153" s="39">
        <v>-81.598926669999997</v>
      </c>
      <c r="K153" s="39">
        <v>61</v>
      </c>
      <c r="L153" s="39">
        <v>18.600000000000001</v>
      </c>
      <c r="M153" s="39" t="s">
        <v>42</v>
      </c>
      <c r="N153" s="39" t="s">
        <v>43</v>
      </c>
      <c r="O153" s="39">
        <v>7</v>
      </c>
      <c r="P153" s="40">
        <v>30</v>
      </c>
    </row>
    <row r="154" spans="1:16">
      <c r="A154" s="104" t="s">
        <v>342</v>
      </c>
      <c r="B154" s="39" t="s">
        <v>341</v>
      </c>
      <c r="C154" s="39" t="s">
        <v>342</v>
      </c>
      <c r="D154" s="70" t="s">
        <v>233</v>
      </c>
      <c r="E154" s="70" t="s">
        <v>234</v>
      </c>
      <c r="F154" s="70" t="s">
        <v>290</v>
      </c>
      <c r="G154" s="141">
        <v>43703</v>
      </c>
      <c r="H154" s="58" t="s">
        <v>20</v>
      </c>
      <c r="I154" s="39">
        <v>24.49297</v>
      </c>
      <c r="J154" s="39">
        <v>-81.598926669999997</v>
      </c>
      <c r="K154" s="39">
        <v>60</v>
      </c>
      <c r="L154" s="39">
        <v>18.3</v>
      </c>
      <c r="M154" s="39" t="s">
        <v>42</v>
      </c>
      <c r="N154" s="39" t="s">
        <v>43</v>
      </c>
      <c r="O154" s="39">
        <v>7</v>
      </c>
      <c r="P154" s="40">
        <v>30</v>
      </c>
    </row>
    <row r="155" spans="1:16">
      <c r="A155" s="104" t="s">
        <v>344</v>
      </c>
      <c r="B155" s="39" t="s">
        <v>343</v>
      </c>
      <c r="C155" s="39" t="s">
        <v>344</v>
      </c>
      <c r="D155" s="70" t="s">
        <v>233</v>
      </c>
      <c r="E155" s="70" t="s">
        <v>234</v>
      </c>
      <c r="F155" s="70" t="s">
        <v>235</v>
      </c>
      <c r="G155" s="141">
        <v>43703</v>
      </c>
      <c r="H155" s="58" t="s">
        <v>20</v>
      </c>
      <c r="I155" s="39">
        <v>24.494035</v>
      </c>
      <c r="J155" s="39">
        <v>-81.587908330000005</v>
      </c>
      <c r="K155" s="39">
        <v>106</v>
      </c>
      <c r="L155" s="39">
        <v>32.299999999999997</v>
      </c>
      <c r="M155" s="39" t="s">
        <v>21</v>
      </c>
      <c r="N155" s="39" t="s">
        <v>22</v>
      </c>
      <c r="O155" s="39">
        <v>7</v>
      </c>
      <c r="P155" s="40">
        <v>30</v>
      </c>
    </row>
    <row r="156" spans="1:16">
      <c r="A156" s="104" t="s">
        <v>346</v>
      </c>
      <c r="B156" s="39" t="s">
        <v>345</v>
      </c>
      <c r="C156" s="39" t="s">
        <v>346</v>
      </c>
      <c r="D156" s="70" t="s">
        <v>233</v>
      </c>
      <c r="E156" s="70" t="s">
        <v>234</v>
      </c>
      <c r="F156" s="70" t="s">
        <v>235</v>
      </c>
      <c r="G156" s="141">
        <v>43703</v>
      </c>
      <c r="H156" s="58" t="s">
        <v>20</v>
      </c>
      <c r="I156" s="39">
        <v>24.494035</v>
      </c>
      <c r="J156" s="39">
        <v>-81.587908330000005</v>
      </c>
      <c r="K156" s="39">
        <v>106</v>
      </c>
      <c r="L156" s="39">
        <v>32.299999999999997</v>
      </c>
      <c r="M156" s="39" t="s">
        <v>21</v>
      </c>
      <c r="N156" s="39" t="s">
        <v>22</v>
      </c>
      <c r="O156" s="39">
        <v>7</v>
      </c>
      <c r="P156" s="40">
        <v>30</v>
      </c>
    </row>
    <row r="157" spans="1:16">
      <c r="A157" s="104" t="s">
        <v>348</v>
      </c>
      <c r="B157" s="39" t="s">
        <v>347</v>
      </c>
      <c r="C157" s="39" t="s">
        <v>348</v>
      </c>
      <c r="D157" s="70" t="s">
        <v>233</v>
      </c>
      <c r="E157" s="70" t="s">
        <v>234</v>
      </c>
      <c r="F157" s="70" t="s">
        <v>235</v>
      </c>
      <c r="G157" s="141">
        <v>43703</v>
      </c>
      <c r="H157" s="58" t="s">
        <v>20</v>
      </c>
      <c r="I157" s="39">
        <v>24.494035</v>
      </c>
      <c r="J157" s="39">
        <v>-81.587908330000005</v>
      </c>
      <c r="K157" s="39">
        <v>106</v>
      </c>
      <c r="L157" s="39">
        <v>32.299999999999997</v>
      </c>
      <c r="M157" s="39" t="s">
        <v>21</v>
      </c>
      <c r="N157" s="39" t="s">
        <v>22</v>
      </c>
      <c r="O157" s="39">
        <v>7</v>
      </c>
      <c r="P157" s="40">
        <v>30</v>
      </c>
    </row>
    <row r="158" spans="1:16">
      <c r="A158" s="104" t="s">
        <v>351</v>
      </c>
      <c r="B158" s="39" t="s">
        <v>350</v>
      </c>
      <c r="C158" s="39" t="s">
        <v>351</v>
      </c>
      <c r="D158" s="70" t="s">
        <v>233</v>
      </c>
      <c r="E158" s="70" t="s">
        <v>234</v>
      </c>
      <c r="F158" s="70" t="s">
        <v>349</v>
      </c>
      <c r="G158" s="141">
        <v>43703</v>
      </c>
      <c r="H158" s="58" t="s">
        <v>20</v>
      </c>
      <c r="I158" s="39">
        <v>24.491051670000001</v>
      </c>
      <c r="J158" s="39">
        <v>-81.606028330000001</v>
      </c>
      <c r="K158" s="39">
        <v>62</v>
      </c>
      <c r="L158" s="39">
        <v>18.899999999999999</v>
      </c>
      <c r="M158" s="39" t="s">
        <v>42</v>
      </c>
      <c r="N158" s="39" t="s">
        <v>43</v>
      </c>
      <c r="O158" s="39">
        <v>7</v>
      </c>
      <c r="P158" s="40">
        <v>30</v>
      </c>
    </row>
    <row r="159" spans="1:16">
      <c r="A159" s="104" t="s">
        <v>353</v>
      </c>
      <c r="B159" s="39" t="s">
        <v>352</v>
      </c>
      <c r="C159" s="39" t="s">
        <v>353</v>
      </c>
      <c r="D159" s="70" t="s">
        <v>233</v>
      </c>
      <c r="E159" s="70" t="s">
        <v>234</v>
      </c>
      <c r="F159" s="70" t="s">
        <v>349</v>
      </c>
      <c r="G159" s="141">
        <v>43703</v>
      </c>
      <c r="H159" s="58" t="s">
        <v>20</v>
      </c>
      <c r="I159" s="39">
        <v>24.491051670000001</v>
      </c>
      <c r="J159" s="39">
        <v>-81.606028330000001</v>
      </c>
      <c r="K159" s="39">
        <v>60</v>
      </c>
      <c r="L159" s="39">
        <v>18.3</v>
      </c>
      <c r="M159" s="39" t="s">
        <v>42</v>
      </c>
      <c r="N159" s="39" t="s">
        <v>43</v>
      </c>
      <c r="O159" s="39">
        <v>7</v>
      </c>
      <c r="P159" s="40">
        <v>30</v>
      </c>
    </row>
    <row r="160" spans="1:16">
      <c r="A160" s="104" t="s">
        <v>355</v>
      </c>
      <c r="B160" s="39" t="s">
        <v>354</v>
      </c>
      <c r="C160" s="39" t="s">
        <v>355</v>
      </c>
      <c r="D160" s="70" t="s">
        <v>233</v>
      </c>
      <c r="E160" s="70" t="s">
        <v>234</v>
      </c>
      <c r="F160" s="70" t="s">
        <v>349</v>
      </c>
      <c r="G160" s="141">
        <v>43703</v>
      </c>
      <c r="H160" s="58" t="s">
        <v>20</v>
      </c>
      <c r="I160" s="39">
        <v>24.491051670000001</v>
      </c>
      <c r="J160" s="39">
        <v>-81.606028330000001</v>
      </c>
      <c r="K160" s="39">
        <v>63</v>
      </c>
      <c r="L160" s="39">
        <v>19.2</v>
      </c>
      <c r="M160" s="39" t="s">
        <v>42</v>
      </c>
      <c r="N160" s="39" t="s">
        <v>43</v>
      </c>
      <c r="O160" s="39">
        <v>7</v>
      </c>
      <c r="P160" s="40">
        <v>30</v>
      </c>
    </row>
    <row r="161" spans="1:16">
      <c r="A161" s="104" t="s">
        <v>357</v>
      </c>
      <c r="B161" s="39" t="s">
        <v>356</v>
      </c>
      <c r="C161" s="39" t="s">
        <v>357</v>
      </c>
      <c r="D161" s="70" t="s">
        <v>233</v>
      </c>
      <c r="E161" s="70" t="s">
        <v>234</v>
      </c>
      <c r="F161" s="70" t="s">
        <v>349</v>
      </c>
      <c r="G161" s="141">
        <v>43703</v>
      </c>
      <c r="H161" s="58" t="s">
        <v>20</v>
      </c>
      <c r="I161" s="39">
        <v>24.491051670000001</v>
      </c>
      <c r="J161" s="39">
        <v>-81.606028330000001</v>
      </c>
      <c r="K161" s="39">
        <v>59</v>
      </c>
      <c r="L161" s="39">
        <v>18</v>
      </c>
      <c r="M161" s="39" t="s">
        <v>42</v>
      </c>
      <c r="N161" s="39" t="s">
        <v>43</v>
      </c>
      <c r="O161" s="39">
        <v>7</v>
      </c>
      <c r="P161" s="40">
        <v>30</v>
      </c>
    </row>
    <row r="162" spans="1:16">
      <c r="A162" s="104" t="s">
        <v>362</v>
      </c>
      <c r="B162" s="39" t="s">
        <v>361</v>
      </c>
      <c r="C162" s="39" t="s">
        <v>362</v>
      </c>
      <c r="D162" s="70" t="s">
        <v>358</v>
      </c>
      <c r="E162" s="70" t="s">
        <v>359</v>
      </c>
      <c r="F162" s="70" t="s">
        <v>360</v>
      </c>
      <c r="G162" s="141">
        <v>43704</v>
      </c>
      <c r="H162" s="58" t="s">
        <v>20</v>
      </c>
      <c r="I162" s="39">
        <v>25.144156670000001</v>
      </c>
      <c r="J162" s="39">
        <v>-80.252054999999999</v>
      </c>
      <c r="K162" s="39">
        <v>78</v>
      </c>
      <c r="L162" s="39">
        <v>23.8</v>
      </c>
      <c r="M162" s="39" t="s">
        <v>42</v>
      </c>
      <c r="N162" s="39" t="s">
        <v>43</v>
      </c>
      <c r="O162" s="39">
        <v>7</v>
      </c>
      <c r="P162" s="40">
        <v>30</v>
      </c>
    </row>
    <row r="163" spans="1:16">
      <c r="A163" s="104" t="s">
        <v>364</v>
      </c>
      <c r="B163" s="39" t="s">
        <v>363</v>
      </c>
      <c r="C163" s="39" t="s">
        <v>364</v>
      </c>
      <c r="D163" s="70" t="s">
        <v>358</v>
      </c>
      <c r="E163" s="70" t="s">
        <v>359</v>
      </c>
      <c r="F163" s="70" t="s">
        <v>360</v>
      </c>
      <c r="G163" s="141">
        <v>43704</v>
      </c>
      <c r="H163" s="58" t="s">
        <v>20</v>
      </c>
      <c r="I163" s="39">
        <v>25.144156670000001</v>
      </c>
      <c r="J163" s="39">
        <v>-80.252054999999999</v>
      </c>
      <c r="K163" s="39">
        <v>74</v>
      </c>
      <c r="L163" s="39">
        <v>22.6</v>
      </c>
      <c r="M163" s="39" t="s">
        <v>42</v>
      </c>
      <c r="N163" s="39" t="s">
        <v>43</v>
      </c>
      <c r="O163" s="39">
        <v>7</v>
      </c>
      <c r="P163" s="40">
        <v>30</v>
      </c>
    </row>
    <row r="164" spans="1:16">
      <c r="A164" s="104" t="s">
        <v>366</v>
      </c>
      <c r="B164" s="39" t="s">
        <v>365</v>
      </c>
      <c r="C164" s="39" t="s">
        <v>366</v>
      </c>
      <c r="D164" s="70" t="s">
        <v>358</v>
      </c>
      <c r="E164" s="70" t="s">
        <v>359</v>
      </c>
      <c r="F164" s="70" t="s">
        <v>360</v>
      </c>
      <c r="G164" s="141">
        <v>43704</v>
      </c>
      <c r="H164" s="58" t="s">
        <v>20</v>
      </c>
      <c r="I164" s="39">
        <v>25.144156670000001</v>
      </c>
      <c r="J164" s="39">
        <v>-80.252054999999999</v>
      </c>
      <c r="K164" s="39">
        <v>68</v>
      </c>
      <c r="L164" s="39">
        <v>20.7</v>
      </c>
      <c r="M164" s="39" t="s">
        <v>42</v>
      </c>
      <c r="N164" s="39" t="s">
        <v>43</v>
      </c>
      <c r="O164" s="39">
        <v>7</v>
      </c>
      <c r="P164" s="40">
        <v>30</v>
      </c>
    </row>
    <row r="165" spans="1:16">
      <c r="A165" s="104" t="s">
        <v>368</v>
      </c>
      <c r="B165" s="39" t="s">
        <v>367</v>
      </c>
      <c r="C165" s="39" t="s">
        <v>368</v>
      </c>
      <c r="D165" s="70" t="s">
        <v>358</v>
      </c>
      <c r="E165" s="70" t="s">
        <v>359</v>
      </c>
      <c r="F165" s="70" t="s">
        <v>360</v>
      </c>
      <c r="G165" s="141">
        <v>43704</v>
      </c>
      <c r="H165" s="58" t="s">
        <v>20</v>
      </c>
      <c r="I165" s="39">
        <v>25.144156670000001</v>
      </c>
      <c r="J165" s="39">
        <v>-80.252054999999999</v>
      </c>
      <c r="K165" s="39">
        <v>65</v>
      </c>
      <c r="L165" s="39">
        <v>19.8</v>
      </c>
      <c r="M165" s="39" t="s">
        <v>42</v>
      </c>
      <c r="N165" s="39" t="s">
        <v>43</v>
      </c>
      <c r="O165" s="39">
        <v>7</v>
      </c>
      <c r="P165" s="40">
        <v>30</v>
      </c>
    </row>
    <row r="166" spans="1:16">
      <c r="A166" s="104" t="s">
        <v>370</v>
      </c>
      <c r="B166" s="39" t="s">
        <v>369</v>
      </c>
      <c r="C166" s="39" t="s">
        <v>370</v>
      </c>
      <c r="D166" s="70" t="s">
        <v>358</v>
      </c>
      <c r="E166" s="70" t="s">
        <v>359</v>
      </c>
      <c r="F166" s="70" t="s">
        <v>360</v>
      </c>
      <c r="G166" s="141">
        <v>43704</v>
      </c>
      <c r="H166" s="58" t="s">
        <v>20</v>
      </c>
      <c r="I166" s="39">
        <v>25.144156670000001</v>
      </c>
      <c r="J166" s="39">
        <v>-80.252054999999999</v>
      </c>
      <c r="K166" s="39">
        <v>65</v>
      </c>
      <c r="L166" s="39">
        <v>19.8</v>
      </c>
      <c r="M166" s="39" t="s">
        <v>42</v>
      </c>
      <c r="N166" s="39" t="s">
        <v>43</v>
      </c>
      <c r="O166" s="39">
        <v>7</v>
      </c>
      <c r="P166" s="40">
        <v>30</v>
      </c>
    </row>
    <row r="167" spans="1:16">
      <c r="A167" s="104" t="s">
        <v>372</v>
      </c>
      <c r="B167" s="39" t="s">
        <v>371</v>
      </c>
      <c r="C167" s="39" t="s">
        <v>372</v>
      </c>
      <c r="D167" s="70" t="s">
        <v>358</v>
      </c>
      <c r="E167" s="70" t="s">
        <v>359</v>
      </c>
      <c r="F167" s="70" t="s">
        <v>360</v>
      </c>
      <c r="G167" s="141">
        <v>43704</v>
      </c>
      <c r="H167" s="58" t="s">
        <v>20</v>
      </c>
      <c r="I167" s="39">
        <v>25.144156670000001</v>
      </c>
      <c r="J167" s="39">
        <v>-80.252054999999999</v>
      </c>
      <c r="K167" s="39">
        <v>65</v>
      </c>
      <c r="L167" s="39">
        <v>19.8</v>
      </c>
      <c r="M167" s="39" t="s">
        <v>42</v>
      </c>
      <c r="N167" s="39" t="s">
        <v>43</v>
      </c>
      <c r="O167" s="39">
        <v>8</v>
      </c>
      <c r="P167" s="40">
        <v>30</v>
      </c>
    </row>
    <row r="168" spans="1:16">
      <c r="A168" s="104" t="s">
        <v>374</v>
      </c>
      <c r="B168" s="39" t="s">
        <v>373</v>
      </c>
      <c r="C168" s="39" t="s">
        <v>374</v>
      </c>
      <c r="D168" s="70" t="s">
        <v>358</v>
      </c>
      <c r="E168" s="70" t="s">
        <v>359</v>
      </c>
      <c r="F168" s="70" t="s">
        <v>360</v>
      </c>
      <c r="G168" s="141">
        <v>43704</v>
      </c>
      <c r="H168" s="58" t="s">
        <v>20</v>
      </c>
      <c r="I168" s="39">
        <v>25.144156670000001</v>
      </c>
      <c r="J168" s="39">
        <v>-80.252054999999999</v>
      </c>
      <c r="K168" s="39">
        <v>71</v>
      </c>
      <c r="L168" s="39">
        <v>21.6</v>
      </c>
      <c r="M168" s="39" t="s">
        <v>42</v>
      </c>
      <c r="N168" s="39" t="s">
        <v>43</v>
      </c>
      <c r="O168" s="39">
        <v>8</v>
      </c>
      <c r="P168" s="40">
        <v>30</v>
      </c>
    </row>
    <row r="169" spans="1:16">
      <c r="A169" s="104" t="s">
        <v>376</v>
      </c>
      <c r="B169" s="39" t="s">
        <v>375</v>
      </c>
      <c r="C169" s="39" t="s">
        <v>376</v>
      </c>
      <c r="D169" s="70" t="s">
        <v>358</v>
      </c>
      <c r="E169" s="70" t="s">
        <v>359</v>
      </c>
      <c r="F169" s="70" t="s">
        <v>360</v>
      </c>
      <c r="G169" s="141">
        <v>43704</v>
      </c>
      <c r="H169" s="58" t="s">
        <v>20</v>
      </c>
      <c r="I169" s="39">
        <v>25.144156670000001</v>
      </c>
      <c r="J169" s="39">
        <v>-80.252054999999999</v>
      </c>
      <c r="K169" s="39">
        <v>71</v>
      </c>
      <c r="L169" s="39">
        <v>21.6</v>
      </c>
      <c r="M169" s="39" t="s">
        <v>42</v>
      </c>
      <c r="N169" s="39" t="s">
        <v>43</v>
      </c>
      <c r="O169" s="39">
        <v>8</v>
      </c>
      <c r="P169" s="40">
        <v>30</v>
      </c>
    </row>
    <row r="170" spans="1:16">
      <c r="A170" s="104" t="s">
        <v>379</v>
      </c>
      <c r="B170" s="39" t="s">
        <v>378</v>
      </c>
      <c r="C170" s="39" t="s">
        <v>379</v>
      </c>
      <c r="D170" s="70" t="s">
        <v>358</v>
      </c>
      <c r="E170" s="70" t="s">
        <v>359</v>
      </c>
      <c r="F170" s="70" t="s">
        <v>377</v>
      </c>
      <c r="G170" s="141">
        <v>43704</v>
      </c>
      <c r="H170" s="58" t="s">
        <v>20</v>
      </c>
      <c r="I170" s="39">
        <v>25.158233330000002</v>
      </c>
      <c r="J170" s="39">
        <v>-80.220640000000003</v>
      </c>
      <c r="K170" s="39">
        <v>142</v>
      </c>
      <c r="L170" s="39">
        <v>43.3</v>
      </c>
      <c r="M170" s="39" t="s">
        <v>21</v>
      </c>
      <c r="N170" s="39" t="s">
        <v>22</v>
      </c>
      <c r="O170" s="39">
        <v>8</v>
      </c>
      <c r="P170" s="40">
        <v>30</v>
      </c>
    </row>
    <row r="171" spans="1:16">
      <c r="A171" s="104" t="s">
        <v>381</v>
      </c>
      <c r="B171" s="39" t="s">
        <v>380</v>
      </c>
      <c r="C171" s="39" t="s">
        <v>381</v>
      </c>
      <c r="D171" s="70" t="s">
        <v>358</v>
      </c>
      <c r="E171" s="70" t="s">
        <v>359</v>
      </c>
      <c r="F171" s="70" t="s">
        <v>377</v>
      </c>
      <c r="G171" s="141">
        <v>43704</v>
      </c>
      <c r="H171" s="58" t="s">
        <v>20</v>
      </c>
      <c r="I171" s="39">
        <v>25.158233330000002</v>
      </c>
      <c r="J171" s="39">
        <v>-80.220640000000003</v>
      </c>
      <c r="K171" s="39">
        <v>142</v>
      </c>
      <c r="L171" s="39">
        <v>43.3</v>
      </c>
      <c r="M171" s="39" t="s">
        <v>21</v>
      </c>
      <c r="N171" s="39" t="s">
        <v>22</v>
      </c>
      <c r="O171" s="39">
        <v>8</v>
      </c>
      <c r="P171" s="40">
        <v>30</v>
      </c>
    </row>
    <row r="172" spans="1:16">
      <c r="A172" s="104" t="s">
        <v>383</v>
      </c>
      <c r="B172" s="39" t="s">
        <v>382</v>
      </c>
      <c r="C172" s="39" t="s">
        <v>383</v>
      </c>
      <c r="D172" s="70" t="s">
        <v>358</v>
      </c>
      <c r="E172" s="70" t="s">
        <v>359</v>
      </c>
      <c r="F172" s="70" t="s">
        <v>377</v>
      </c>
      <c r="G172" s="141">
        <v>43704</v>
      </c>
      <c r="H172" s="58" t="s">
        <v>20</v>
      </c>
      <c r="I172" s="39">
        <v>25.158233330000002</v>
      </c>
      <c r="J172" s="39">
        <v>-80.220640000000003</v>
      </c>
      <c r="K172" s="39">
        <v>142</v>
      </c>
      <c r="L172" s="39">
        <v>43.3</v>
      </c>
      <c r="M172" s="39" t="s">
        <v>21</v>
      </c>
      <c r="N172" s="39" t="s">
        <v>22</v>
      </c>
      <c r="O172" s="39">
        <v>8</v>
      </c>
      <c r="P172" s="40">
        <v>30</v>
      </c>
    </row>
    <row r="173" spans="1:16">
      <c r="A173" s="104" t="s">
        <v>385</v>
      </c>
      <c r="B173" s="39" t="s">
        <v>384</v>
      </c>
      <c r="C173" s="39" t="s">
        <v>385</v>
      </c>
      <c r="D173" s="70" t="s">
        <v>358</v>
      </c>
      <c r="E173" s="70" t="s">
        <v>359</v>
      </c>
      <c r="F173" s="70" t="s">
        <v>377</v>
      </c>
      <c r="G173" s="141">
        <v>43704</v>
      </c>
      <c r="H173" s="58" t="s">
        <v>20</v>
      </c>
      <c r="I173" s="39">
        <v>25.158233330000002</v>
      </c>
      <c r="J173" s="39">
        <v>-80.220640000000003</v>
      </c>
      <c r="K173" s="39">
        <v>144</v>
      </c>
      <c r="L173" s="39">
        <v>43.9</v>
      </c>
      <c r="M173" s="39" t="s">
        <v>21</v>
      </c>
      <c r="N173" s="39" t="s">
        <v>22</v>
      </c>
      <c r="O173" s="39">
        <v>8</v>
      </c>
      <c r="P173" s="40">
        <v>30</v>
      </c>
    </row>
    <row r="174" spans="1:16">
      <c r="A174" s="104" t="s">
        <v>388</v>
      </c>
      <c r="B174" s="39" t="s">
        <v>387</v>
      </c>
      <c r="C174" s="39" t="s">
        <v>388</v>
      </c>
      <c r="D174" s="70" t="s">
        <v>358</v>
      </c>
      <c r="E174" s="70" t="s">
        <v>359</v>
      </c>
      <c r="F174" s="70" t="s">
        <v>386</v>
      </c>
      <c r="G174" s="141">
        <v>43704</v>
      </c>
      <c r="H174" s="58" t="s">
        <v>20</v>
      </c>
      <c r="I174" s="39">
        <v>25.14404833</v>
      </c>
      <c r="J174" s="39">
        <v>-80.252588329999995</v>
      </c>
      <c r="K174" s="39">
        <v>66</v>
      </c>
      <c r="L174" s="39">
        <v>20.100000000000001</v>
      </c>
      <c r="M174" s="39" t="s">
        <v>42</v>
      </c>
      <c r="N174" s="39" t="s">
        <v>43</v>
      </c>
      <c r="O174" s="39">
        <v>8</v>
      </c>
      <c r="P174" s="40">
        <v>30</v>
      </c>
    </row>
    <row r="175" spans="1:16">
      <c r="A175" s="104" t="s">
        <v>390</v>
      </c>
      <c r="B175" s="39" t="s">
        <v>389</v>
      </c>
      <c r="C175" s="39" t="s">
        <v>390</v>
      </c>
      <c r="D175" s="70" t="s">
        <v>358</v>
      </c>
      <c r="E175" s="70" t="s">
        <v>359</v>
      </c>
      <c r="F175" s="70" t="s">
        <v>386</v>
      </c>
      <c r="G175" s="141">
        <v>43704</v>
      </c>
      <c r="H175" s="58" t="s">
        <v>20</v>
      </c>
      <c r="I175" s="39">
        <v>25.14404833</v>
      </c>
      <c r="J175" s="39">
        <v>-80.252588329999995</v>
      </c>
      <c r="K175" s="39">
        <v>62</v>
      </c>
      <c r="L175" s="39">
        <v>18.899999999999999</v>
      </c>
      <c r="M175" s="39" t="s">
        <v>42</v>
      </c>
      <c r="N175" s="39" t="s">
        <v>43</v>
      </c>
      <c r="O175" s="39">
        <v>8</v>
      </c>
      <c r="P175" s="40">
        <v>30</v>
      </c>
    </row>
    <row r="176" spans="1:16">
      <c r="A176" s="104" t="s">
        <v>392</v>
      </c>
      <c r="B176" s="39" t="s">
        <v>391</v>
      </c>
      <c r="C176" s="39" t="s">
        <v>392</v>
      </c>
      <c r="D176" s="70" t="s">
        <v>358</v>
      </c>
      <c r="E176" s="70" t="s">
        <v>359</v>
      </c>
      <c r="F176" s="70" t="s">
        <v>386</v>
      </c>
      <c r="G176" s="141">
        <v>43704</v>
      </c>
      <c r="H176" s="58" t="s">
        <v>20</v>
      </c>
      <c r="I176" s="39">
        <v>25.14404833</v>
      </c>
      <c r="J176" s="39">
        <v>-80.252588329999995</v>
      </c>
      <c r="K176" s="39">
        <v>64</v>
      </c>
      <c r="L176" s="39">
        <v>19.5</v>
      </c>
      <c r="M176" s="39" t="s">
        <v>42</v>
      </c>
      <c r="N176" s="39" t="s">
        <v>43</v>
      </c>
      <c r="O176" s="39">
        <v>8</v>
      </c>
      <c r="P176" s="40">
        <v>30</v>
      </c>
    </row>
    <row r="177" spans="1:16">
      <c r="A177" s="104" t="s">
        <v>394</v>
      </c>
      <c r="B177" s="39" t="s">
        <v>393</v>
      </c>
      <c r="C177" s="39" t="s">
        <v>394</v>
      </c>
      <c r="D177" s="70" t="s">
        <v>358</v>
      </c>
      <c r="E177" s="70" t="s">
        <v>359</v>
      </c>
      <c r="F177" s="70" t="s">
        <v>386</v>
      </c>
      <c r="G177" s="141">
        <v>43704</v>
      </c>
      <c r="H177" s="58" t="s">
        <v>20</v>
      </c>
      <c r="I177" s="39">
        <v>25.14404833</v>
      </c>
      <c r="J177" s="39">
        <v>-80.252588329999995</v>
      </c>
      <c r="K177" s="39">
        <v>67</v>
      </c>
      <c r="L177" s="39">
        <v>20.399999999999999</v>
      </c>
      <c r="M177" s="39" t="s">
        <v>42</v>
      </c>
      <c r="N177" s="39" t="s">
        <v>43</v>
      </c>
      <c r="O177" s="39">
        <v>8</v>
      </c>
      <c r="P177" s="40">
        <v>30</v>
      </c>
    </row>
    <row r="178" spans="1:16">
      <c r="A178" s="104" t="s">
        <v>396</v>
      </c>
      <c r="B178" s="39" t="s">
        <v>395</v>
      </c>
      <c r="C178" s="39" t="s">
        <v>396</v>
      </c>
      <c r="D178" s="70" t="s">
        <v>358</v>
      </c>
      <c r="E178" s="70" t="s">
        <v>359</v>
      </c>
      <c r="F178" s="70" t="s">
        <v>386</v>
      </c>
      <c r="G178" s="141">
        <v>43704</v>
      </c>
      <c r="H178" s="58" t="s">
        <v>20</v>
      </c>
      <c r="I178" s="39">
        <v>25.14404833</v>
      </c>
      <c r="J178" s="39">
        <v>-80.252588329999995</v>
      </c>
      <c r="K178" s="39">
        <v>61</v>
      </c>
      <c r="L178" s="39">
        <v>18.600000000000001</v>
      </c>
      <c r="M178" s="39" t="s">
        <v>42</v>
      </c>
      <c r="N178" s="39" t="s">
        <v>43</v>
      </c>
      <c r="O178" s="39">
        <v>8</v>
      </c>
      <c r="P178" s="40">
        <v>30</v>
      </c>
    </row>
    <row r="179" spans="1:16">
      <c r="A179" s="104" t="s">
        <v>398</v>
      </c>
      <c r="B179" s="39" t="s">
        <v>397</v>
      </c>
      <c r="C179" s="39" t="s">
        <v>398</v>
      </c>
      <c r="D179" s="70" t="s">
        <v>358</v>
      </c>
      <c r="E179" s="70" t="s">
        <v>359</v>
      </c>
      <c r="F179" s="70" t="s">
        <v>386</v>
      </c>
      <c r="G179" s="141">
        <v>43704</v>
      </c>
      <c r="H179" s="58" t="s">
        <v>20</v>
      </c>
      <c r="I179" s="39">
        <v>25.14404833</v>
      </c>
      <c r="J179" s="39">
        <v>-80.252588329999995</v>
      </c>
      <c r="K179" s="39">
        <v>62</v>
      </c>
      <c r="L179" s="39">
        <v>18.899999999999999</v>
      </c>
      <c r="M179" s="39" t="s">
        <v>42</v>
      </c>
      <c r="N179" s="39" t="s">
        <v>43</v>
      </c>
      <c r="O179" s="39">
        <v>8</v>
      </c>
      <c r="P179" s="40">
        <v>30</v>
      </c>
    </row>
    <row r="180" spans="1:16">
      <c r="A180" s="104" t="s">
        <v>400</v>
      </c>
      <c r="B180" s="39" t="s">
        <v>399</v>
      </c>
      <c r="C180" s="39" t="s">
        <v>400</v>
      </c>
      <c r="D180" s="70" t="s">
        <v>358</v>
      </c>
      <c r="E180" s="70" t="s">
        <v>359</v>
      </c>
      <c r="F180" s="70" t="s">
        <v>386</v>
      </c>
      <c r="G180" s="141">
        <v>43704</v>
      </c>
      <c r="H180" s="58" t="s">
        <v>20</v>
      </c>
      <c r="I180" s="39">
        <v>25.14404833</v>
      </c>
      <c r="J180" s="39">
        <v>-80.252588329999995</v>
      </c>
      <c r="K180" s="39">
        <v>60</v>
      </c>
      <c r="L180" s="39">
        <v>18.3</v>
      </c>
      <c r="M180" s="39" t="s">
        <v>42</v>
      </c>
      <c r="N180" s="39" t="s">
        <v>43</v>
      </c>
      <c r="O180" s="39">
        <v>8</v>
      </c>
      <c r="P180" s="40">
        <v>30</v>
      </c>
    </row>
    <row r="181" spans="1:16">
      <c r="A181" s="104" t="s">
        <v>404</v>
      </c>
      <c r="B181" s="39" t="s">
        <v>403</v>
      </c>
      <c r="C181" s="39" t="s">
        <v>404</v>
      </c>
      <c r="D181" s="70" t="s">
        <v>358</v>
      </c>
      <c r="E181" s="70" t="s">
        <v>401</v>
      </c>
      <c r="F181" s="70" t="s">
        <v>402</v>
      </c>
      <c r="G181" s="141">
        <v>43705</v>
      </c>
      <c r="H181" s="58" t="s">
        <v>20</v>
      </c>
      <c r="I181" s="39">
        <v>25.217545000000001</v>
      </c>
      <c r="J181" s="39">
        <v>-80.193413329999998</v>
      </c>
      <c r="K181" s="39">
        <v>137</v>
      </c>
      <c r="L181" s="39">
        <v>41.8</v>
      </c>
      <c r="M181" s="39" t="s">
        <v>21</v>
      </c>
      <c r="N181" s="39" t="s">
        <v>22</v>
      </c>
      <c r="O181" s="39">
        <v>8</v>
      </c>
      <c r="P181" s="40">
        <v>30</v>
      </c>
    </row>
    <row r="182" spans="1:16">
      <c r="A182" s="104" t="s">
        <v>406</v>
      </c>
      <c r="B182" s="39" t="s">
        <v>405</v>
      </c>
      <c r="C182" s="39" t="s">
        <v>406</v>
      </c>
      <c r="D182" s="70" t="s">
        <v>358</v>
      </c>
      <c r="E182" s="70" t="s">
        <v>401</v>
      </c>
      <c r="F182" s="70" t="s">
        <v>402</v>
      </c>
      <c r="G182" s="141">
        <v>43705</v>
      </c>
      <c r="H182" s="58" t="s">
        <v>20</v>
      </c>
      <c r="I182" s="39">
        <v>25.217545000000001</v>
      </c>
      <c r="J182" s="39">
        <v>-80.193413329999998</v>
      </c>
      <c r="K182" s="39">
        <v>137</v>
      </c>
      <c r="L182" s="39">
        <v>41.8</v>
      </c>
      <c r="M182" s="39" t="s">
        <v>21</v>
      </c>
      <c r="N182" s="39" t="s">
        <v>22</v>
      </c>
      <c r="O182" s="39">
        <v>8</v>
      </c>
      <c r="P182" s="40">
        <v>30</v>
      </c>
    </row>
    <row r="183" spans="1:16">
      <c r="A183" s="104" t="s">
        <v>408</v>
      </c>
      <c r="B183" s="39" t="s">
        <v>407</v>
      </c>
      <c r="C183" s="39" t="s">
        <v>408</v>
      </c>
      <c r="D183" s="70" t="s">
        <v>358</v>
      </c>
      <c r="E183" s="70" t="s">
        <v>401</v>
      </c>
      <c r="F183" s="70" t="s">
        <v>402</v>
      </c>
      <c r="G183" s="141">
        <v>43705</v>
      </c>
      <c r="H183" s="58" t="s">
        <v>20</v>
      </c>
      <c r="I183" s="39">
        <v>25.217545000000001</v>
      </c>
      <c r="J183" s="39">
        <v>-80.193413329999998</v>
      </c>
      <c r="K183" s="39">
        <v>145</v>
      </c>
      <c r="L183" s="39">
        <v>44.2</v>
      </c>
      <c r="M183" s="39" t="s">
        <v>21</v>
      </c>
      <c r="N183" s="39" t="s">
        <v>22</v>
      </c>
      <c r="O183" s="39">
        <v>8</v>
      </c>
      <c r="P183" s="40">
        <v>30</v>
      </c>
    </row>
    <row r="184" spans="1:16">
      <c r="A184" s="104" t="s">
        <v>411</v>
      </c>
      <c r="B184" s="39" t="s">
        <v>410</v>
      </c>
      <c r="C184" s="39" t="s">
        <v>411</v>
      </c>
      <c r="D184" s="70" t="s">
        <v>358</v>
      </c>
      <c r="E184" s="70" t="s">
        <v>401</v>
      </c>
      <c r="F184" s="70" t="s">
        <v>409</v>
      </c>
      <c r="G184" s="141">
        <v>43705</v>
      </c>
      <c r="H184" s="58" t="s">
        <v>20</v>
      </c>
      <c r="I184" s="39">
        <v>25.22056667</v>
      </c>
      <c r="J184" s="39">
        <v>-80.200864999999993</v>
      </c>
      <c r="K184" s="39">
        <v>91</v>
      </c>
      <c r="L184" s="39">
        <v>27.7</v>
      </c>
      <c r="M184" s="39" t="s">
        <v>42</v>
      </c>
      <c r="N184" s="39" t="s">
        <v>43</v>
      </c>
      <c r="O184" s="39">
        <v>8</v>
      </c>
      <c r="P184" s="40">
        <v>30</v>
      </c>
    </row>
    <row r="185" spans="1:16">
      <c r="A185" s="104" t="s">
        <v>413</v>
      </c>
      <c r="B185" s="39" t="s">
        <v>412</v>
      </c>
      <c r="C185" s="39" t="s">
        <v>413</v>
      </c>
      <c r="D185" s="70" t="s">
        <v>358</v>
      </c>
      <c r="E185" s="70" t="s">
        <v>401</v>
      </c>
      <c r="F185" s="70" t="s">
        <v>409</v>
      </c>
      <c r="G185" s="141">
        <v>43705</v>
      </c>
      <c r="H185" s="58" t="s">
        <v>20</v>
      </c>
      <c r="I185" s="39">
        <v>25.22056667</v>
      </c>
      <c r="J185" s="39">
        <v>-80.200864999999993</v>
      </c>
      <c r="K185" s="39">
        <v>89</v>
      </c>
      <c r="L185" s="39">
        <v>27.1</v>
      </c>
      <c r="M185" s="39" t="s">
        <v>42</v>
      </c>
      <c r="N185" s="39" t="s">
        <v>43</v>
      </c>
      <c r="O185" s="39">
        <v>8</v>
      </c>
      <c r="P185" s="40">
        <v>30</v>
      </c>
    </row>
    <row r="186" spans="1:16">
      <c r="A186" s="104" t="s">
        <v>415</v>
      </c>
      <c r="B186" s="39" t="s">
        <v>414</v>
      </c>
      <c r="C186" s="39" t="s">
        <v>415</v>
      </c>
      <c r="D186" s="70" t="s">
        <v>358</v>
      </c>
      <c r="E186" s="70" t="s">
        <v>401</v>
      </c>
      <c r="F186" s="70" t="s">
        <v>409</v>
      </c>
      <c r="G186" s="141">
        <v>43705</v>
      </c>
      <c r="H186" s="58" t="s">
        <v>20</v>
      </c>
      <c r="I186" s="39">
        <v>25.22056667</v>
      </c>
      <c r="J186" s="39">
        <v>-80.200864999999993</v>
      </c>
      <c r="K186" s="39">
        <v>85</v>
      </c>
      <c r="L186" s="39">
        <v>25.9</v>
      </c>
      <c r="M186" s="39" t="s">
        <v>42</v>
      </c>
      <c r="N186" s="39" t="s">
        <v>43</v>
      </c>
      <c r="O186" s="39">
        <v>8</v>
      </c>
      <c r="P186" s="40">
        <v>30</v>
      </c>
    </row>
    <row r="187" spans="1:16">
      <c r="A187" s="104" t="s">
        <v>417</v>
      </c>
      <c r="B187" s="39" t="s">
        <v>416</v>
      </c>
      <c r="C187" s="39" t="s">
        <v>417</v>
      </c>
      <c r="D187" s="70" t="s">
        <v>358</v>
      </c>
      <c r="E187" s="70" t="s">
        <v>401</v>
      </c>
      <c r="F187" s="70" t="s">
        <v>409</v>
      </c>
      <c r="G187" s="141">
        <v>43705</v>
      </c>
      <c r="H187" s="58" t="s">
        <v>20</v>
      </c>
      <c r="I187" s="39">
        <v>25.22056667</v>
      </c>
      <c r="J187" s="39">
        <v>-80.200864999999993</v>
      </c>
      <c r="K187" s="39">
        <v>81</v>
      </c>
      <c r="L187" s="39">
        <v>24.7</v>
      </c>
      <c r="M187" s="39" t="s">
        <v>42</v>
      </c>
      <c r="N187" s="39" t="s">
        <v>43</v>
      </c>
      <c r="O187" s="39">
        <v>8</v>
      </c>
      <c r="P187" s="40">
        <v>30</v>
      </c>
    </row>
    <row r="188" spans="1:16">
      <c r="A188" s="104" t="s">
        <v>419</v>
      </c>
      <c r="B188" s="39" t="s">
        <v>418</v>
      </c>
      <c r="C188" s="39" t="s">
        <v>419</v>
      </c>
      <c r="D188" s="70" t="s">
        <v>358</v>
      </c>
      <c r="E188" s="70" t="s">
        <v>401</v>
      </c>
      <c r="F188" s="70" t="s">
        <v>409</v>
      </c>
      <c r="G188" s="141">
        <v>43705</v>
      </c>
      <c r="H188" s="58" t="s">
        <v>20</v>
      </c>
      <c r="I188" s="39">
        <v>25.22056667</v>
      </c>
      <c r="J188" s="39">
        <v>-80.200864999999993</v>
      </c>
      <c r="K188" s="39">
        <v>87</v>
      </c>
      <c r="L188" s="39">
        <v>26.5</v>
      </c>
      <c r="M188" s="39" t="s">
        <v>42</v>
      </c>
      <c r="N188" s="39" t="s">
        <v>43</v>
      </c>
      <c r="O188" s="39">
        <v>8</v>
      </c>
      <c r="P188" s="40">
        <v>30</v>
      </c>
    </row>
    <row r="189" spans="1:16">
      <c r="A189" s="104" t="s">
        <v>421</v>
      </c>
      <c r="B189" s="39" t="s">
        <v>420</v>
      </c>
      <c r="C189" s="39" t="s">
        <v>421</v>
      </c>
      <c r="D189" s="70" t="s">
        <v>358</v>
      </c>
      <c r="E189" s="70" t="s">
        <v>401</v>
      </c>
      <c r="F189" s="70" t="s">
        <v>409</v>
      </c>
      <c r="G189" s="141">
        <v>43705</v>
      </c>
      <c r="H189" s="58" t="s">
        <v>20</v>
      </c>
      <c r="I189" s="39">
        <v>25.22056667</v>
      </c>
      <c r="J189" s="39">
        <v>-80.200864999999993</v>
      </c>
      <c r="K189" s="39">
        <v>87</v>
      </c>
      <c r="L189" s="39">
        <v>26.5</v>
      </c>
      <c r="M189" s="39" t="s">
        <v>42</v>
      </c>
      <c r="N189" s="39" t="s">
        <v>43</v>
      </c>
      <c r="O189" s="39">
        <v>8</v>
      </c>
      <c r="P189" s="40">
        <v>30</v>
      </c>
    </row>
    <row r="190" spans="1:16">
      <c r="A190" s="104" t="s">
        <v>423</v>
      </c>
      <c r="B190" s="39" t="s">
        <v>422</v>
      </c>
      <c r="C190" s="39" t="s">
        <v>423</v>
      </c>
      <c r="D190" s="70" t="s">
        <v>358</v>
      </c>
      <c r="E190" s="70" t="s">
        <v>401</v>
      </c>
      <c r="F190" s="70" t="s">
        <v>409</v>
      </c>
      <c r="G190" s="141">
        <v>43705</v>
      </c>
      <c r="H190" s="58" t="s">
        <v>20</v>
      </c>
      <c r="I190" s="39">
        <v>25.22056667</v>
      </c>
      <c r="J190" s="39">
        <v>-80.200864999999993</v>
      </c>
      <c r="K190" s="39">
        <v>90</v>
      </c>
      <c r="L190" s="39">
        <v>27.4</v>
      </c>
      <c r="M190" s="39" t="s">
        <v>42</v>
      </c>
      <c r="N190" s="39" t="s">
        <v>43</v>
      </c>
      <c r="O190" s="39">
        <v>8</v>
      </c>
      <c r="P190" s="40">
        <v>30</v>
      </c>
    </row>
    <row r="191" spans="1:16">
      <c r="A191" s="104" t="s">
        <v>425</v>
      </c>
      <c r="B191" s="39" t="s">
        <v>424</v>
      </c>
      <c r="C191" s="39" t="s">
        <v>425</v>
      </c>
      <c r="D191" s="70" t="s">
        <v>358</v>
      </c>
      <c r="E191" s="70" t="s">
        <v>401</v>
      </c>
      <c r="F191" s="70" t="s">
        <v>409</v>
      </c>
      <c r="G191" s="141">
        <v>43705</v>
      </c>
      <c r="H191" s="58" t="s">
        <v>20</v>
      </c>
      <c r="I191" s="39">
        <v>25.22056667</v>
      </c>
      <c r="J191" s="39">
        <v>-80.200864999999993</v>
      </c>
      <c r="K191" s="39">
        <v>89</v>
      </c>
      <c r="L191" s="39">
        <v>27.1</v>
      </c>
      <c r="M191" s="39" t="s">
        <v>42</v>
      </c>
      <c r="N191" s="39" t="s">
        <v>43</v>
      </c>
      <c r="O191" s="39">
        <v>8</v>
      </c>
      <c r="P191" s="40">
        <v>30</v>
      </c>
    </row>
    <row r="192" spans="1:16">
      <c r="A192" s="104" t="s">
        <v>427</v>
      </c>
      <c r="B192" s="39" t="s">
        <v>426</v>
      </c>
      <c r="C192" s="39" t="s">
        <v>427</v>
      </c>
      <c r="D192" s="70" t="s">
        <v>358</v>
      </c>
      <c r="E192" s="70" t="s">
        <v>401</v>
      </c>
      <c r="F192" s="70" t="s">
        <v>409</v>
      </c>
      <c r="G192" s="141">
        <v>43705</v>
      </c>
      <c r="H192" s="58" t="s">
        <v>20</v>
      </c>
      <c r="I192" s="39">
        <v>25.22056667</v>
      </c>
      <c r="J192" s="39">
        <v>-80.200864999999993</v>
      </c>
      <c r="K192" s="39">
        <v>93</v>
      </c>
      <c r="L192" s="39">
        <v>28.3</v>
      </c>
      <c r="M192" s="39" t="s">
        <v>42</v>
      </c>
      <c r="N192" s="39" t="s">
        <v>43</v>
      </c>
      <c r="O192" s="39">
        <v>9</v>
      </c>
      <c r="P192" s="40">
        <v>30</v>
      </c>
    </row>
    <row r="193" spans="1:16">
      <c r="A193" s="104" t="s">
        <v>429</v>
      </c>
      <c r="B193" s="39" t="s">
        <v>428</v>
      </c>
      <c r="C193" s="39" t="s">
        <v>429</v>
      </c>
      <c r="D193" s="70" t="s">
        <v>358</v>
      </c>
      <c r="E193" s="70" t="s">
        <v>401</v>
      </c>
      <c r="F193" s="70" t="s">
        <v>409</v>
      </c>
      <c r="G193" s="141">
        <v>43705</v>
      </c>
      <c r="H193" s="58" t="s">
        <v>20</v>
      </c>
      <c r="I193" s="39">
        <v>25.22056667</v>
      </c>
      <c r="J193" s="39">
        <v>-80.200864999999993</v>
      </c>
      <c r="K193" s="39">
        <v>91</v>
      </c>
      <c r="L193" s="39">
        <v>27.7</v>
      </c>
      <c r="M193" s="39" t="s">
        <v>42</v>
      </c>
      <c r="N193" s="39" t="s">
        <v>43</v>
      </c>
      <c r="O193" s="39">
        <v>9</v>
      </c>
      <c r="P193" s="40">
        <v>30</v>
      </c>
    </row>
    <row r="194" spans="1:16">
      <c r="A194" s="104" t="s">
        <v>431</v>
      </c>
      <c r="B194" s="39" t="s">
        <v>430</v>
      </c>
      <c r="C194" s="39" t="s">
        <v>431</v>
      </c>
      <c r="D194" s="70" t="s">
        <v>358</v>
      </c>
      <c r="E194" s="70" t="s">
        <v>401</v>
      </c>
      <c r="F194" s="70" t="s">
        <v>409</v>
      </c>
      <c r="G194" s="141">
        <v>43705</v>
      </c>
      <c r="H194" s="58" t="s">
        <v>20</v>
      </c>
      <c r="I194" s="39">
        <v>25.22056667</v>
      </c>
      <c r="J194" s="39">
        <v>-80.200864999999993</v>
      </c>
      <c r="K194" s="39">
        <v>90</v>
      </c>
      <c r="L194" s="39">
        <v>27.4</v>
      </c>
      <c r="M194" s="39" t="s">
        <v>42</v>
      </c>
      <c r="N194" s="39" t="s">
        <v>43</v>
      </c>
      <c r="O194" s="39">
        <v>9</v>
      </c>
      <c r="P194" s="40">
        <v>30</v>
      </c>
    </row>
    <row r="195" spans="1:16">
      <c r="A195" s="104" t="s">
        <v>433</v>
      </c>
      <c r="B195" s="39" t="s">
        <v>432</v>
      </c>
      <c r="C195" s="39" t="s">
        <v>433</v>
      </c>
      <c r="D195" s="70" t="s">
        <v>358</v>
      </c>
      <c r="E195" s="70" t="s">
        <v>401</v>
      </c>
      <c r="F195" s="70" t="s">
        <v>402</v>
      </c>
      <c r="G195" s="141">
        <v>43705</v>
      </c>
      <c r="H195" s="58" t="s">
        <v>20</v>
      </c>
      <c r="I195" s="39">
        <v>25.21752</v>
      </c>
      <c r="J195" s="39">
        <v>-80.193368329999998</v>
      </c>
      <c r="K195" s="39">
        <v>145</v>
      </c>
      <c r="L195" s="39">
        <v>44.2</v>
      </c>
      <c r="M195" s="39" t="s">
        <v>21</v>
      </c>
      <c r="N195" s="39" t="s">
        <v>22</v>
      </c>
      <c r="O195" s="39">
        <v>9</v>
      </c>
      <c r="P195" s="40">
        <v>30</v>
      </c>
    </row>
    <row r="196" spans="1:16">
      <c r="A196" s="104" t="s">
        <v>435</v>
      </c>
      <c r="B196" s="39" t="s">
        <v>434</v>
      </c>
      <c r="C196" s="39" t="s">
        <v>435</v>
      </c>
      <c r="D196" s="70" t="s">
        <v>358</v>
      </c>
      <c r="E196" s="70" t="s">
        <v>401</v>
      </c>
      <c r="F196" s="70" t="s">
        <v>402</v>
      </c>
      <c r="G196" s="141">
        <v>43705</v>
      </c>
      <c r="H196" s="58" t="s">
        <v>20</v>
      </c>
      <c r="I196" s="39">
        <v>25.21752</v>
      </c>
      <c r="J196" s="39">
        <v>-80.193368329999998</v>
      </c>
      <c r="K196" s="39">
        <v>149</v>
      </c>
      <c r="L196" s="39">
        <v>45.4</v>
      </c>
      <c r="M196" s="39" t="s">
        <v>21</v>
      </c>
      <c r="N196" s="39" t="s">
        <v>22</v>
      </c>
      <c r="O196" s="39">
        <v>9</v>
      </c>
      <c r="P196" s="40">
        <v>30</v>
      </c>
    </row>
    <row r="197" spans="1:16">
      <c r="A197" s="104" t="s">
        <v>437</v>
      </c>
      <c r="B197" s="39" t="s">
        <v>436</v>
      </c>
      <c r="C197" s="39" t="s">
        <v>437</v>
      </c>
      <c r="D197" s="70" t="s">
        <v>358</v>
      </c>
      <c r="E197" s="70" t="s">
        <v>401</v>
      </c>
      <c r="F197" s="70" t="s">
        <v>402</v>
      </c>
      <c r="G197" s="141">
        <v>43705</v>
      </c>
      <c r="H197" s="58" t="s">
        <v>20</v>
      </c>
      <c r="I197" s="39">
        <v>25.21752</v>
      </c>
      <c r="J197" s="39">
        <v>-80.193368329999998</v>
      </c>
      <c r="K197" s="39">
        <v>149</v>
      </c>
      <c r="L197" s="39">
        <v>45.4</v>
      </c>
      <c r="M197" s="39" t="s">
        <v>21</v>
      </c>
      <c r="N197" s="39" t="s">
        <v>22</v>
      </c>
      <c r="O197" s="39">
        <v>9</v>
      </c>
      <c r="P197" s="40">
        <v>30</v>
      </c>
    </row>
    <row r="198" spans="1:16">
      <c r="A198" s="104" t="s">
        <v>439</v>
      </c>
      <c r="B198" s="39" t="s">
        <v>438</v>
      </c>
      <c r="C198" s="39" t="s">
        <v>439</v>
      </c>
      <c r="D198" s="70" t="s">
        <v>358</v>
      </c>
      <c r="E198" s="70" t="s">
        <v>401</v>
      </c>
      <c r="F198" s="70" t="s">
        <v>402</v>
      </c>
      <c r="G198" s="141">
        <v>43705</v>
      </c>
      <c r="H198" s="58" t="s">
        <v>20</v>
      </c>
      <c r="I198" s="39">
        <v>25.21752</v>
      </c>
      <c r="J198" s="39">
        <v>-80.193368329999998</v>
      </c>
      <c r="K198" s="39">
        <v>144</v>
      </c>
      <c r="L198" s="39">
        <v>43.9</v>
      </c>
      <c r="M198" s="39" t="s">
        <v>21</v>
      </c>
      <c r="N198" s="39" t="s">
        <v>22</v>
      </c>
      <c r="O198" s="39">
        <v>9</v>
      </c>
      <c r="P198" s="40">
        <v>30</v>
      </c>
    </row>
    <row r="199" spans="1:16">
      <c r="A199" s="104" t="s">
        <v>441</v>
      </c>
      <c r="B199" s="39" t="s">
        <v>440</v>
      </c>
      <c r="C199" s="39" t="s">
        <v>441</v>
      </c>
      <c r="D199" s="70" t="s">
        <v>358</v>
      </c>
      <c r="E199" s="70" t="s">
        <v>401</v>
      </c>
      <c r="F199" s="70" t="s">
        <v>402</v>
      </c>
      <c r="G199" s="141">
        <v>43705</v>
      </c>
      <c r="H199" s="58" t="s">
        <v>20</v>
      </c>
      <c r="I199" s="39">
        <v>25.21752</v>
      </c>
      <c r="J199" s="39">
        <v>-80.193368329999998</v>
      </c>
      <c r="K199" s="39">
        <v>148</v>
      </c>
      <c r="L199" s="39">
        <v>45.1</v>
      </c>
      <c r="M199" s="39" t="s">
        <v>21</v>
      </c>
      <c r="N199" s="39" t="s">
        <v>22</v>
      </c>
      <c r="O199" s="39">
        <v>9</v>
      </c>
      <c r="P199" s="40">
        <v>30</v>
      </c>
    </row>
    <row r="200" spans="1:16">
      <c r="A200" s="104" t="s">
        <v>443</v>
      </c>
      <c r="B200" s="39" t="s">
        <v>442</v>
      </c>
      <c r="C200" s="39" t="s">
        <v>443</v>
      </c>
      <c r="D200" s="70" t="s">
        <v>358</v>
      </c>
      <c r="E200" s="70" t="s">
        <v>401</v>
      </c>
      <c r="F200" s="70" t="s">
        <v>402</v>
      </c>
      <c r="G200" s="141">
        <v>43705</v>
      </c>
      <c r="H200" s="58" t="s">
        <v>20</v>
      </c>
      <c r="I200" s="39">
        <v>25.21752</v>
      </c>
      <c r="J200" s="39">
        <v>-80.193368329999998</v>
      </c>
      <c r="K200" s="39">
        <v>147</v>
      </c>
      <c r="L200" s="39">
        <v>44.8</v>
      </c>
      <c r="M200" s="39" t="s">
        <v>21</v>
      </c>
      <c r="N200" s="39" t="s">
        <v>22</v>
      </c>
      <c r="O200" s="39">
        <v>9</v>
      </c>
      <c r="P200" s="40">
        <v>30</v>
      </c>
    </row>
    <row r="201" spans="1:16">
      <c r="A201" s="104" t="s">
        <v>445</v>
      </c>
      <c r="B201" s="39" t="s">
        <v>444</v>
      </c>
      <c r="C201" s="39" t="s">
        <v>445</v>
      </c>
      <c r="D201" s="70" t="s">
        <v>358</v>
      </c>
      <c r="E201" s="70" t="s">
        <v>401</v>
      </c>
      <c r="F201" s="70" t="s">
        <v>402</v>
      </c>
      <c r="G201" s="141">
        <v>43705</v>
      </c>
      <c r="H201" s="58" t="s">
        <v>20</v>
      </c>
      <c r="I201" s="39">
        <v>25.21752</v>
      </c>
      <c r="J201" s="39">
        <v>-80.193368329999998</v>
      </c>
      <c r="K201" s="39">
        <v>147</v>
      </c>
      <c r="L201" s="39">
        <v>44.8</v>
      </c>
      <c r="M201" s="39" t="s">
        <v>21</v>
      </c>
      <c r="N201" s="39" t="s">
        <v>22</v>
      </c>
      <c r="O201" s="39">
        <v>9</v>
      </c>
      <c r="P201" s="40">
        <v>30</v>
      </c>
    </row>
    <row r="202" spans="1:16">
      <c r="A202" s="104" t="s">
        <v>447</v>
      </c>
      <c r="B202" s="39" t="s">
        <v>446</v>
      </c>
      <c r="C202" s="39" t="s">
        <v>447</v>
      </c>
      <c r="D202" s="70" t="s">
        <v>358</v>
      </c>
      <c r="E202" s="70" t="s">
        <v>401</v>
      </c>
      <c r="F202" s="70" t="s">
        <v>402</v>
      </c>
      <c r="G202" s="141">
        <v>43705</v>
      </c>
      <c r="H202" s="58" t="s">
        <v>20</v>
      </c>
      <c r="I202" s="39">
        <v>25.21752</v>
      </c>
      <c r="J202" s="39">
        <v>-80.193368329999998</v>
      </c>
      <c r="K202" s="39">
        <v>146</v>
      </c>
      <c r="L202" s="39">
        <v>44.5</v>
      </c>
      <c r="M202" s="39" t="s">
        <v>21</v>
      </c>
      <c r="N202" s="39" t="s">
        <v>22</v>
      </c>
      <c r="O202" s="39">
        <v>9</v>
      </c>
      <c r="P202" s="40">
        <v>30</v>
      </c>
    </row>
    <row r="203" spans="1:16">
      <c r="A203" s="104" t="s">
        <v>449</v>
      </c>
      <c r="B203" s="39" t="s">
        <v>448</v>
      </c>
      <c r="C203" s="39" t="s">
        <v>449</v>
      </c>
      <c r="D203" s="70" t="s">
        <v>358</v>
      </c>
      <c r="E203" s="70" t="s">
        <v>401</v>
      </c>
      <c r="F203" s="70" t="s">
        <v>402</v>
      </c>
      <c r="G203" s="141">
        <v>43705</v>
      </c>
      <c r="H203" s="58" t="s">
        <v>20</v>
      </c>
      <c r="I203" s="39">
        <v>25.21752</v>
      </c>
      <c r="J203" s="39">
        <v>-80.193368329999998</v>
      </c>
      <c r="K203" s="39">
        <v>146</v>
      </c>
      <c r="L203" s="39">
        <v>44.5</v>
      </c>
      <c r="M203" s="39" t="s">
        <v>21</v>
      </c>
      <c r="N203" s="39" t="s">
        <v>22</v>
      </c>
      <c r="O203" s="39">
        <v>9</v>
      </c>
      <c r="P203" s="40">
        <v>30</v>
      </c>
    </row>
    <row r="204" spans="1:16">
      <c r="A204" s="104" t="s">
        <v>451</v>
      </c>
      <c r="B204" s="39" t="s">
        <v>450</v>
      </c>
      <c r="C204" s="39" t="s">
        <v>451</v>
      </c>
      <c r="D204" s="70" t="s">
        <v>358</v>
      </c>
      <c r="E204" s="70" t="s">
        <v>401</v>
      </c>
      <c r="F204" s="70" t="s">
        <v>402</v>
      </c>
      <c r="G204" s="141">
        <v>43705</v>
      </c>
      <c r="H204" s="58" t="s">
        <v>20</v>
      </c>
      <c r="I204" s="39">
        <v>25.21752</v>
      </c>
      <c r="J204" s="39">
        <v>-80.193368329999998</v>
      </c>
      <c r="K204" s="39">
        <v>146</v>
      </c>
      <c r="L204" s="39">
        <v>44.5</v>
      </c>
      <c r="M204" s="39" t="s">
        <v>21</v>
      </c>
      <c r="N204" s="39" t="s">
        <v>22</v>
      </c>
      <c r="O204" s="39">
        <v>9</v>
      </c>
      <c r="P204" s="40">
        <v>30</v>
      </c>
    </row>
    <row r="205" spans="1:16">
      <c r="A205" s="104" t="s">
        <v>453</v>
      </c>
      <c r="B205" s="39" t="s">
        <v>452</v>
      </c>
      <c r="C205" s="39" t="s">
        <v>453</v>
      </c>
      <c r="D205" s="70" t="s">
        <v>358</v>
      </c>
      <c r="E205" s="70" t="s">
        <v>401</v>
      </c>
      <c r="F205" s="70" t="s">
        <v>402</v>
      </c>
      <c r="G205" s="141">
        <v>43705</v>
      </c>
      <c r="H205" s="58" t="s">
        <v>20</v>
      </c>
      <c r="I205" s="39">
        <v>25.21752</v>
      </c>
      <c r="J205" s="39">
        <v>-80.193368329999998</v>
      </c>
      <c r="K205" s="39">
        <v>149</v>
      </c>
      <c r="L205" s="39">
        <v>45.4</v>
      </c>
      <c r="M205" s="39" t="s">
        <v>21</v>
      </c>
      <c r="N205" s="39" t="s">
        <v>22</v>
      </c>
      <c r="O205" s="39">
        <v>9</v>
      </c>
      <c r="P205" s="40">
        <v>30</v>
      </c>
    </row>
    <row r="206" spans="1:16">
      <c r="A206" s="104" t="s">
        <v>455</v>
      </c>
      <c r="B206" s="39" t="s">
        <v>454</v>
      </c>
      <c r="C206" s="39" t="s">
        <v>455</v>
      </c>
      <c r="D206" s="70" t="s">
        <v>358</v>
      </c>
      <c r="E206" s="70" t="s">
        <v>401</v>
      </c>
      <c r="F206" s="70" t="s">
        <v>402</v>
      </c>
      <c r="G206" s="141">
        <v>43705</v>
      </c>
      <c r="H206" s="58" t="s">
        <v>20</v>
      </c>
      <c r="I206" s="39">
        <v>25.21752</v>
      </c>
      <c r="J206" s="39">
        <v>-80.193368329999998</v>
      </c>
      <c r="K206" s="39">
        <v>148</v>
      </c>
      <c r="L206" s="39">
        <v>45.1</v>
      </c>
      <c r="M206" s="39" t="s">
        <v>21</v>
      </c>
      <c r="N206" s="39" t="s">
        <v>22</v>
      </c>
      <c r="O206" s="39">
        <v>9</v>
      </c>
      <c r="P206" s="40">
        <v>30</v>
      </c>
    </row>
    <row r="207" spans="1:16">
      <c r="A207" s="104" t="s">
        <v>457</v>
      </c>
      <c r="B207" s="39" t="s">
        <v>456</v>
      </c>
      <c r="C207" s="39" t="s">
        <v>457</v>
      </c>
      <c r="D207" s="70" t="s">
        <v>358</v>
      </c>
      <c r="E207" s="70" t="s">
        <v>401</v>
      </c>
      <c r="F207" s="70" t="s">
        <v>402</v>
      </c>
      <c r="G207" s="141">
        <v>43705</v>
      </c>
      <c r="H207" s="58" t="s">
        <v>20</v>
      </c>
      <c r="I207" s="39">
        <v>25.21752</v>
      </c>
      <c r="J207" s="39">
        <v>-80.193368329999998</v>
      </c>
      <c r="K207" s="39">
        <v>142</v>
      </c>
      <c r="L207" s="39">
        <v>43.3</v>
      </c>
      <c r="M207" s="39" t="s">
        <v>21</v>
      </c>
      <c r="N207" s="39" t="s">
        <v>22</v>
      </c>
      <c r="O207" s="39">
        <v>9</v>
      </c>
      <c r="P207" s="40">
        <v>30</v>
      </c>
    </row>
    <row r="208" spans="1:16">
      <c r="A208" s="104" t="s">
        <v>459</v>
      </c>
      <c r="B208" s="39" t="s">
        <v>458</v>
      </c>
      <c r="C208" s="39" t="s">
        <v>459</v>
      </c>
      <c r="D208" s="70" t="s">
        <v>358</v>
      </c>
      <c r="E208" s="70" t="s">
        <v>401</v>
      </c>
      <c r="F208" s="70" t="s">
        <v>402</v>
      </c>
      <c r="G208" s="141">
        <v>43705</v>
      </c>
      <c r="H208" s="58" t="s">
        <v>20</v>
      </c>
      <c r="I208" s="39">
        <v>25.21752</v>
      </c>
      <c r="J208" s="39">
        <v>-80.193368329999998</v>
      </c>
      <c r="K208" s="39">
        <v>145</v>
      </c>
      <c r="L208" s="39">
        <v>44.2</v>
      </c>
      <c r="M208" s="39" t="s">
        <v>21</v>
      </c>
      <c r="N208" s="39" t="s">
        <v>22</v>
      </c>
      <c r="O208" s="39">
        <v>9</v>
      </c>
      <c r="P208" s="40">
        <v>30</v>
      </c>
    </row>
    <row r="209" spans="1:16">
      <c r="A209" s="104" t="s">
        <v>461</v>
      </c>
      <c r="B209" s="39" t="s">
        <v>460</v>
      </c>
      <c r="C209" s="39" t="s">
        <v>461</v>
      </c>
      <c r="D209" s="70" t="s">
        <v>358</v>
      </c>
      <c r="E209" s="70" t="s">
        <v>401</v>
      </c>
      <c r="F209" s="70" t="s">
        <v>402</v>
      </c>
      <c r="G209" s="141">
        <v>43705</v>
      </c>
      <c r="H209" s="58" t="s">
        <v>20</v>
      </c>
      <c r="I209" s="39">
        <v>25.21752</v>
      </c>
      <c r="J209" s="39">
        <v>-80.193368329999998</v>
      </c>
      <c r="K209" s="39">
        <v>146</v>
      </c>
      <c r="L209" s="39">
        <v>44.5</v>
      </c>
      <c r="M209" s="39" t="s">
        <v>21</v>
      </c>
      <c r="N209" s="39" t="s">
        <v>22</v>
      </c>
      <c r="O209" s="39">
        <v>9</v>
      </c>
      <c r="P209" s="40">
        <v>30</v>
      </c>
    </row>
    <row r="210" spans="1:16">
      <c r="A210" s="104" t="s">
        <v>463</v>
      </c>
      <c r="B210" s="39" t="s">
        <v>462</v>
      </c>
      <c r="C210" s="39" t="s">
        <v>463</v>
      </c>
      <c r="D210" s="70" t="s">
        <v>358</v>
      </c>
      <c r="E210" s="70" t="s">
        <v>401</v>
      </c>
      <c r="F210" s="70" t="s">
        <v>402</v>
      </c>
      <c r="G210" s="141">
        <v>43705</v>
      </c>
      <c r="H210" s="58" t="s">
        <v>20</v>
      </c>
      <c r="I210" s="39">
        <v>25.21752</v>
      </c>
      <c r="J210" s="39">
        <v>-80.193368329999998</v>
      </c>
      <c r="K210" s="39">
        <v>144</v>
      </c>
      <c r="L210" s="39">
        <v>43.9</v>
      </c>
      <c r="M210" s="39" t="s">
        <v>21</v>
      </c>
      <c r="N210" s="39" t="s">
        <v>22</v>
      </c>
      <c r="O210" s="39">
        <v>9</v>
      </c>
      <c r="P210" s="40">
        <v>30</v>
      </c>
    </row>
    <row r="211" spans="1:16">
      <c r="A211" s="104" t="s">
        <v>465</v>
      </c>
      <c r="B211" s="39" t="s">
        <v>464</v>
      </c>
      <c r="C211" s="39" t="s">
        <v>465</v>
      </c>
      <c r="D211" s="70" t="s">
        <v>358</v>
      </c>
      <c r="E211" s="70" t="s">
        <v>401</v>
      </c>
      <c r="F211" s="70" t="s">
        <v>402</v>
      </c>
      <c r="G211" s="141">
        <v>43705</v>
      </c>
      <c r="H211" s="58" t="s">
        <v>20</v>
      </c>
      <c r="I211" s="39">
        <v>25.21752</v>
      </c>
      <c r="J211" s="39">
        <v>-80.193368329999998</v>
      </c>
      <c r="K211" s="39">
        <v>144</v>
      </c>
      <c r="L211" s="39">
        <v>43.9</v>
      </c>
      <c r="M211" s="39" t="s">
        <v>21</v>
      </c>
      <c r="N211" s="39" t="s">
        <v>22</v>
      </c>
      <c r="O211" s="39">
        <v>9</v>
      </c>
      <c r="P211" s="40">
        <v>30</v>
      </c>
    </row>
    <row r="212" spans="1:16">
      <c r="A212" s="104" t="s">
        <v>467</v>
      </c>
      <c r="B212" s="39" t="s">
        <v>466</v>
      </c>
      <c r="C212" s="39" t="s">
        <v>467</v>
      </c>
      <c r="D212" s="70" t="s">
        <v>358</v>
      </c>
      <c r="E212" s="70" t="s">
        <v>401</v>
      </c>
      <c r="F212" s="70" t="s">
        <v>402</v>
      </c>
      <c r="G212" s="141">
        <v>43705</v>
      </c>
      <c r="H212" s="58" t="s">
        <v>20</v>
      </c>
      <c r="I212" s="39">
        <v>25.21752</v>
      </c>
      <c r="J212" s="39">
        <v>-80.193368329999998</v>
      </c>
      <c r="K212" s="39">
        <v>143</v>
      </c>
      <c r="L212" s="39">
        <v>43.6</v>
      </c>
      <c r="M212" s="39" t="s">
        <v>21</v>
      </c>
      <c r="N212" s="39" t="s">
        <v>22</v>
      </c>
      <c r="O212" s="39">
        <v>9</v>
      </c>
      <c r="P212" s="40">
        <v>30</v>
      </c>
    </row>
    <row r="213" spans="1:16">
      <c r="A213" s="104" t="s">
        <v>469</v>
      </c>
      <c r="B213" s="39" t="s">
        <v>468</v>
      </c>
      <c r="C213" s="39" t="s">
        <v>469</v>
      </c>
      <c r="D213" s="70" t="s">
        <v>358</v>
      </c>
      <c r="E213" s="70" t="s">
        <v>401</v>
      </c>
      <c r="F213" s="70" t="s">
        <v>402</v>
      </c>
      <c r="G213" s="141">
        <v>43705</v>
      </c>
      <c r="H213" s="58" t="s">
        <v>20</v>
      </c>
      <c r="I213" s="39">
        <v>25.21752</v>
      </c>
      <c r="J213" s="39">
        <v>-80.193368329999998</v>
      </c>
      <c r="K213" s="39">
        <v>140</v>
      </c>
      <c r="L213" s="39">
        <v>42.7</v>
      </c>
      <c r="M213" s="39" t="s">
        <v>21</v>
      </c>
      <c r="N213" s="39" t="s">
        <v>22</v>
      </c>
      <c r="O213" s="39">
        <v>9</v>
      </c>
      <c r="P213" s="40">
        <v>30</v>
      </c>
    </row>
    <row r="214" spans="1:16">
      <c r="A214" s="104" t="s">
        <v>471</v>
      </c>
      <c r="B214" s="39" t="s">
        <v>470</v>
      </c>
      <c r="C214" s="39" t="s">
        <v>471</v>
      </c>
      <c r="D214" s="70" t="s">
        <v>358</v>
      </c>
      <c r="E214" s="70" t="s">
        <v>401</v>
      </c>
      <c r="F214" s="70" t="s">
        <v>402</v>
      </c>
      <c r="G214" s="141">
        <v>43705</v>
      </c>
      <c r="H214" s="58" t="s">
        <v>20</v>
      </c>
      <c r="I214" s="39">
        <v>25.21752</v>
      </c>
      <c r="J214" s="39">
        <v>-80.193368329999998</v>
      </c>
      <c r="K214" s="39">
        <v>139</v>
      </c>
      <c r="L214" s="39">
        <v>42.4</v>
      </c>
      <c r="M214" s="39" t="s">
        <v>21</v>
      </c>
      <c r="N214" s="39" t="s">
        <v>22</v>
      </c>
      <c r="O214" s="39">
        <v>9</v>
      </c>
      <c r="P214" s="40">
        <v>30</v>
      </c>
    </row>
    <row r="215" spans="1:16">
      <c r="A215" s="104" t="s">
        <v>473</v>
      </c>
      <c r="B215" s="39" t="s">
        <v>472</v>
      </c>
      <c r="C215" s="39" t="s">
        <v>473</v>
      </c>
      <c r="D215" s="70" t="s">
        <v>358</v>
      </c>
      <c r="E215" s="70" t="s">
        <v>401</v>
      </c>
      <c r="F215" s="70" t="s">
        <v>402</v>
      </c>
      <c r="G215" s="141">
        <v>43705</v>
      </c>
      <c r="H215" s="58" t="s">
        <v>20</v>
      </c>
      <c r="I215" s="39">
        <v>25.21752</v>
      </c>
      <c r="J215" s="39">
        <v>-80.193368329999998</v>
      </c>
      <c r="K215" s="39">
        <v>137</v>
      </c>
      <c r="L215" s="39">
        <v>41.8</v>
      </c>
      <c r="M215" s="39" t="s">
        <v>21</v>
      </c>
      <c r="N215" s="39" t="s">
        <v>22</v>
      </c>
      <c r="O215" s="39">
        <v>9</v>
      </c>
      <c r="P215" s="40">
        <v>30</v>
      </c>
    </row>
    <row r="216" spans="1:16">
      <c r="A216" s="104" t="s">
        <v>475</v>
      </c>
      <c r="B216" s="39" t="s">
        <v>474</v>
      </c>
      <c r="C216" s="39" t="s">
        <v>475</v>
      </c>
      <c r="D216" s="70" t="s">
        <v>358</v>
      </c>
      <c r="E216" s="70" t="s">
        <v>401</v>
      </c>
      <c r="F216" s="70" t="s">
        <v>402</v>
      </c>
      <c r="G216" s="141">
        <v>43705</v>
      </c>
      <c r="H216" s="58" t="s">
        <v>20</v>
      </c>
      <c r="I216" s="39">
        <v>25.21752</v>
      </c>
      <c r="J216" s="39">
        <v>-80.193368329999998</v>
      </c>
      <c r="K216" s="39">
        <v>141</v>
      </c>
      <c r="L216" s="39">
        <v>43</v>
      </c>
      <c r="M216" s="39" t="s">
        <v>21</v>
      </c>
      <c r="N216" s="39" t="s">
        <v>22</v>
      </c>
      <c r="O216" s="39">
        <v>9</v>
      </c>
      <c r="P216" s="40">
        <v>30</v>
      </c>
    </row>
    <row r="217" spans="1:16">
      <c r="A217" s="104" t="s">
        <v>477</v>
      </c>
      <c r="B217" s="39" t="s">
        <v>476</v>
      </c>
      <c r="C217" s="39" t="s">
        <v>477</v>
      </c>
      <c r="D217" s="70" t="s">
        <v>358</v>
      </c>
      <c r="E217" s="70" t="s">
        <v>401</v>
      </c>
      <c r="F217" s="70" t="s">
        <v>402</v>
      </c>
      <c r="G217" s="141">
        <v>43705</v>
      </c>
      <c r="H217" s="58" t="s">
        <v>20</v>
      </c>
      <c r="I217" s="39">
        <v>25.21752</v>
      </c>
      <c r="J217" s="39">
        <v>-80.193368329999998</v>
      </c>
      <c r="K217" s="39">
        <v>141</v>
      </c>
      <c r="L217" s="39">
        <v>43</v>
      </c>
      <c r="M217" s="39" t="s">
        <v>21</v>
      </c>
      <c r="N217" s="39" t="s">
        <v>22</v>
      </c>
      <c r="O217" s="39">
        <v>10</v>
      </c>
      <c r="P217" s="40">
        <v>30</v>
      </c>
    </row>
    <row r="218" spans="1:16">
      <c r="A218" s="104" t="s">
        <v>479</v>
      </c>
      <c r="B218" s="39" t="s">
        <v>478</v>
      </c>
      <c r="C218" s="39" t="s">
        <v>479</v>
      </c>
      <c r="D218" s="70" t="s">
        <v>358</v>
      </c>
      <c r="E218" s="70" t="s">
        <v>401</v>
      </c>
      <c r="F218" s="70" t="s">
        <v>409</v>
      </c>
      <c r="G218" s="141">
        <v>43705</v>
      </c>
      <c r="H218" s="58" t="s">
        <v>20</v>
      </c>
      <c r="I218" s="39">
        <v>25.220359999999999</v>
      </c>
      <c r="J218" s="39">
        <v>-80.200943330000001</v>
      </c>
      <c r="K218" s="39">
        <v>92</v>
      </c>
      <c r="L218" s="39">
        <v>28</v>
      </c>
      <c r="M218" s="39" t="s">
        <v>42</v>
      </c>
      <c r="N218" s="39" t="s">
        <v>43</v>
      </c>
      <c r="O218" s="39">
        <v>10</v>
      </c>
      <c r="P218" s="40">
        <v>30</v>
      </c>
    </row>
    <row r="219" spans="1:16">
      <c r="A219" s="104" t="s">
        <v>481</v>
      </c>
      <c r="B219" s="39" t="s">
        <v>480</v>
      </c>
      <c r="C219" s="39" t="s">
        <v>481</v>
      </c>
      <c r="D219" s="70" t="s">
        <v>358</v>
      </c>
      <c r="E219" s="70" t="s">
        <v>401</v>
      </c>
      <c r="F219" s="70" t="s">
        <v>409</v>
      </c>
      <c r="G219" s="141">
        <v>43705</v>
      </c>
      <c r="H219" s="58" t="s">
        <v>20</v>
      </c>
      <c r="I219" s="39">
        <v>25.220359999999999</v>
      </c>
      <c r="J219" s="39">
        <v>-80.200943330000001</v>
      </c>
      <c r="K219" s="39">
        <v>89</v>
      </c>
      <c r="L219" s="39">
        <v>27.1</v>
      </c>
      <c r="M219" s="39" t="s">
        <v>42</v>
      </c>
      <c r="N219" s="39" t="s">
        <v>43</v>
      </c>
      <c r="O219" s="39">
        <v>10</v>
      </c>
      <c r="P219" s="40">
        <v>30</v>
      </c>
    </row>
    <row r="220" spans="1:16">
      <c r="A220" s="104" t="s">
        <v>483</v>
      </c>
      <c r="B220" s="39" t="s">
        <v>482</v>
      </c>
      <c r="C220" s="39" t="s">
        <v>483</v>
      </c>
      <c r="D220" s="70" t="s">
        <v>358</v>
      </c>
      <c r="E220" s="70" t="s">
        <v>401</v>
      </c>
      <c r="F220" s="70" t="s">
        <v>409</v>
      </c>
      <c r="G220" s="141">
        <v>43705</v>
      </c>
      <c r="H220" s="58" t="s">
        <v>20</v>
      </c>
      <c r="I220" s="39">
        <v>25.220359999999999</v>
      </c>
      <c r="J220" s="39">
        <v>-80.200943330000001</v>
      </c>
      <c r="K220" s="39">
        <v>91</v>
      </c>
      <c r="L220" s="39">
        <v>27.7</v>
      </c>
      <c r="M220" s="39" t="s">
        <v>42</v>
      </c>
      <c r="N220" s="39" t="s">
        <v>43</v>
      </c>
      <c r="O220" s="39">
        <v>10</v>
      </c>
      <c r="P220" s="40">
        <v>30</v>
      </c>
    </row>
    <row r="221" spans="1:16" ht="17" thickBot="1">
      <c r="A221" s="139" t="s">
        <v>485</v>
      </c>
      <c r="B221" s="41" t="s">
        <v>484</v>
      </c>
      <c r="C221" s="41" t="s">
        <v>485</v>
      </c>
      <c r="D221" s="80" t="s">
        <v>358</v>
      </c>
      <c r="E221" s="80" t="s">
        <v>401</v>
      </c>
      <c r="F221" s="80" t="s">
        <v>409</v>
      </c>
      <c r="G221" s="143">
        <v>43705</v>
      </c>
      <c r="H221" s="59" t="s">
        <v>20</v>
      </c>
      <c r="I221" s="41">
        <v>25.220359999999999</v>
      </c>
      <c r="J221" s="41">
        <v>-80.200943330000001</v>
      </c>
      <c r="K221" s="41">
        <v>84</v>
      </c>
      <c r="L221" s="41">
        <v>25.6</v>
      </c>
      <c r="M221" s="41" t="s">
        <v>42</v>
      </c>
      <c r="N221" s="41" t="s">
        <v>43</v>
      </c>
      <c r="O221" s="41">
        <v>10</v>
      </c>
      <c r="P221" s="42">
        <v>30</v>
      </c>
    </row>
  </sheetData>
  <phoneticPr fontId="7" type="noConversion"/>
  <pageMargins left="0.75" right="0.75" top="1" bottom="1" header="0.5" footer="0.5"/>
  <pageSetup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FAE11-6D83-9949-8D05-A88F97598744}">
  <dimension ref="A1:M32"/>
  <sheetViews>
    <sheetView workbookViewId="0">
      <selection activeCell="M10" sqref="A1:M10"/>
    </sheetView>
  </sheetViews>
  <sheetFormatPr baseColWidth="10" defaultColWidth="7.5703125" defaultRowHeight="16"/>
  <cols>
    <col min="1" max="1" width="1.85546875" style="6" bestFit="1" customWidth="1"/>
    <col min="2" max="2" width="5.140625" style="6" customWidth="1"/>
    <col min="3" max="11" width="5.140625" style="6" bestFit="1" customWidth="1"/>
    <col min="12" max="13" width="6.5703125" style="6" bestFit="1" customWidth="1"/>
    <col min="14" max="16384" width="7.5703125" style="6"/>
  </cols>
  <sheetData>
    <row r="1" spans="1:13">
      <c r="A1" s="309"/>
      <c r="B1" s="310" t="s">
        <v>550</v>
      </c>
      <c r="C1" s="309"/>
      <c r="D1" s="309"/>
      <c r="E1" s="309"/>
      <c r="F1" s="309"/>
      <c r="G1" s="309"/>
      <c r="H1" s="309"/>
      <c r="I1" s="309"/>
      <c r="J1" s="309"/>
      <c r="K1" s="309"/>
      <c r="L1" s="309"/>
      <c r="M1" s="309"/>
    </row>
    <row r="2" spans="1:13" ht="17" thickBot="1">
      <c r="A2" s="310"/>
      <c r="B2" s="310">
        <v>1</v>
      </c>
      <c r="C2" s="310">
        <v>2</v>
      </c>
      <c r="D2" s="310">
        <v>3</v>
      </c>
      <c r="E2" s="310">
        <v>4</v>
      </c>
      <c r="F2" s="310">
        <v>5</v>
      </c>
      <c r="G2" s="310">
        <v>6</v>
      </c>
      <c r="H2" s="310">
        <v>7</v>
      </c>
      <c r="I2" s="310">
        <v>8</v>
      </c>
      <c r="J2" s="310">
        <v>9</v>
      </c>
      <c r="K2" s="310">
        <v>10</v>
      </c>
      <c r="L2" s="310">
        <v>11</v>
      </c>
      <c r="M2" s="310">
        <v>12</v>
      </c>
    </row>
    <row r="3" spans="1:13">
      <c r="A3" s="310" t="s">
        <v>519</v>
      </c>
      <c r="B3" s="311" t="s">
        <v>379</v>
      </c>
      <c r="C3" s="312" t="s">
        <v>390</v>
      </c>
      <c r="D3" s="312" t="s">
        <v>400</v>
      </c>
      <c r="E3" s="312" t="s">
        <v>413</v>
      </c>
      <c r="F3" s="312" t="s">
        <v>423</v>
      </c>
      <c r="G3" s="312" t="s">
        <v>433</v>
      </c>
      <c r="H3" s="312" t="s">
        <v>443</v>
      </c>
      <c r="I3" s="312" t="s">
        <v>453</v>
      </c>
      <c r="J3" s="312" t="s">
        <v>463</v>
      </c>
      <c r="K3" s="312" t="s">
        <v>473</v>
      </c>
      <c r="L3" s="312" t="s">
        <v>483</v>
      </c>
      <c r="M3" s="313"/>
    </row>
    <row r="4" spans="1:13">
      <c r="A4" s="310" t="s">
        <v>520</v>
      </c>
      <c r="B4" s="314" t="s">
        <v>381</v>
      </c>
      <c r="C4" s="315" t="s">
        <v>392</v>
      </c>
      <c r="D4" s="315" t="s">
        <v>404</v>
      </c>
      <c r="E4" s="315" t="s">
        <v>415</v>
      </c>
      <c r="F4" s="315" t="s">
        <v>425</v>
      </c>
      <c r="G4" s="315" t="s">
        <v>435</v>
      </c>
      <c r="H4" s="315" t="s">
        <v>445</v>
      </c>
      <c r="I4" s="315" t="s">
        <v>455</v>
      </c>
      <c r="J4" s="315" t="s">
        <v>465</v>
      </c>
      <c r="K4" s="315" t="s">
        <v>475</v>
      </c>
      <c r="L4" s="315" t="s">
        <v>485</v>
      </c>
      <c r="M4" s="316"/>
    </row>
    <row r="5" spans="1:13">
      <c r="A5" s="310" t="s">
        <v>521</v>
      </c>
      <c r="B5" s="314" t="s">
        <v>383</v>
      </c>
      <c r="C5" s="315" t="s">
        <v>394</v>
      </c>
      <c r="D5" s="315" t="s">
        <v>406</v>
      </c>
      <c r="E5" s="315" t="s">
        <v>417</v>
      </c>
      <c r="F5" s="315" t="s">
        <v>427</v>
      </c>
      <c r="G5" s="315" t="s">
        <v>437</v>
      </c>
      <c r="H5" s="315" t="s">
        <v>447</v>
      </c>
      <c r="I5" s="315" t="s">
        <v>457</v>
      </c>
      <c r="J5" s="315" t="s">
        <v>467</v>
      </c>
      <c r="K5" s="315" t="s">
        <v>477</v>
      </c>
      <c r="L5" s="315" t="s">
        <v>551</v>
      </c>
      <c r="M5" s="316"/>
    </row>
    <row r="6" spans="1:13">
      <c r="A6" s="310" t="s">
        <v>522</v>
      </c>
      <c r="B6" s="314" t="s">
        <v>385</v>
      </c>
      <c r="C6" s="315" t="s">
        <v>396</v>
      </c>
      <c r="D6" s="315" t="s">
        <v>408</v>
      </c>
      <c r="E6" s="315" t="s">
        <v>419</v>
      </c>
      <c r="F6" s="315" t="s">
        <v>429</v>
      </c>
      <c r="G6" s="315" t="s">
        <v>439</v>
      </c>
      <c r="H6" s="315" t="s">
        <v>449</v>
      </c>
      <c r="I6" s="315" t="s">
        <v>459</v>
      </c>
      <c r="J6" s="315" t="s">
        <v>469</v>
      </c>
      <c r="K6" s="315" t="s">
        <v>479</v>
      </c>
      <c r="L6" s="315" t="s">
        <v>552</v>
      </c>
      <c r="M6" s="316"/>
    </row>
    <row r="7" spans="1:13">
      <c r="A7" s="310" t="s">
        <v>523</v>
      </c>
      <c r="B7" s="314" t="s">
        <v>388</v>
      </c>
      <c r="C7" s="315" t="s">
        <v>398</v>
      </c>
      <c r="D7" s="315" t="s">
        <v>411</v>
      </c>
      <c r="E7" s="315" t="s">
        <v>421</v>
      </c>
      <c r="F7" s="315" t="s">
        <v>431</v>
      </c>
      <c r="G7" s="315" t="s">
        <v>441</v>
      </c>
      <c r="H7" s="315" t="s">
        <v>451</v>
      </c>
      <c r="I7" s="315" t="s">
        <v>461</v>
      </c>
      <c r="J7" s="315" t="s">
        <v>471</v>
      </c>
      <c r="K7" s="315" t="s">
        <v>481</v>
      </c>
      <c r="L7" s="315" t="s">
        <v>553</v>
      </c>
      <c r="M7" s="316"/>
    </row>
    <row r="8" spans="1:13">
      <c r="A8" s="310" t="s">
        <v>524</v>
      </c>
      <c r="B8" s="317"/>
      <c r="C8" s="318"/>
      <c r="D8" s="318"/>
      <c r="E8" s="318"/>
      <c r="F8" s="318"/>
      <c r="G8" s="318"/>
      <c r="H8" s="318"/>
      <c r="I8" s="318"/>
      <c r="J8" s="318"/>
      <c r="K8" s="318"/>
      <c r="L8" s="318"/>
      <c r="M8" s="316"/>
    </row>
    <row r="9" spans="1:13">
      <c r="A9" s="310" t="s">
        <v>525</v>
      </c>
      <c r="B9" s="317"/>
      <c r="C9" s="318"/>
      <c r="D9" s="318"/>
      <c r="E9" s="318"/>
      <c r="F9" s="318"/>
      <c r="G9" s="318"/>
      <c r="H9" s="318"/>
      <c r="I9" s="318"/>
      <c r="J9" s="318"/>
      <c r="K9" s="318"/>
      <c r="L9" s="318"/>
      <c r="M9" s="316"/>
    </row>
    <row r="10" spans="1:13" ht="17" thickBot="1">
      <c r="A10" s="310" t="s">
        <v>526</v>
      </c>
      <c r="B10" s="319"/>
      <c r="C10" s="320"/>
      <c r="D10" s="320"/>
      <c r="E10" s="320"/>
      <c r="F10" s="320"/>
      <c r="G10" s="320"/>
      <c r="H10" s="320"/>
      <c r="I10" s="320"/>
      <c r="J10" s="320"/>
      <c r="K10" s="320"/>
      <c r="L10" s="320"/>
      <c r="M10" s="321"/>
    </row>
    <row r="12" spans="1:13">
      <c r="B12" s="7" t="s">
        <v>554</v>
      </c>
    </row>
    <row r="13" spans="1:13" ht="17" thickBot="1"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113">
        <v>13</v>
      </c>
      <c r="C14" s="114">
        <v>6.2</v>
      </c>
      <c r="D14" s="114">
        <v>11.3</v>
      </c>
      <c r="E14" s="114">
        <v>13.4</v>
      </c>
      <c r="F14" s="114">
        <v>13.6</v>
      </c>
      <c r="G14" s="114">
        <v>10.8</v>
      </c>
      <c r="H14" s="114">
        <v>11.7</v>
      </c>
      <c r="I14" s="114">
        <v>13.4</v>
      </c>
      <c r="J14" s="114">
        <v>11.4</v>
      </c>
      <c r="K14" s="114">
        <v>13.5</v>
      </c>
      <c r="L14" s="114">
        <v>13.3</v>
      </c>
      <c r="M14" s="100"/>
    </row>
    <row r="15" spans="1:13">
      <c r="A15" s="7" t="s">
        <v>520</v>
      </c>
      <c r="B15" s="116">
        <v>11.5</v>
      </c>
      <c r="C15" s="117">
        <v>11.8</v>
      </c>
      <c r="D15" s="117">
        <v>10.7</v>
      </c>
      <c r="E15" s="117">
        <v>12</v>
      </c>
      <c r="F15" s="117">
        <v>12.1</v>
      </c>
      <c r="G15" s="117">
        <v>12.5</v>
      </c>
      <c r="H15" s="117">
        <v>13.1</v>
      </c>
      <c r="I15" s="117">
        <v>13</v>
      </c>
      <c r="J15" s="117">
        <v>12.8</v>
      </c>
      <c r="K15" s="117">
        <v>13</v>
      </c>
      <c r="L15" s="117">
        <v>13.1</v>
      </c>
      <c r="M15" s="99"/>
    </row>
    <row r="16" spans="1:13">
      <c r="A16" s="7" t="s">
        <v>521</v>
      </c>
      <c r="B16" s="116">
        <v>12.9</v>
      </c>
      <c r="C16" s="117">
        <v>12.9</v>
      </c>
      <c r="D16" s="117">
        <v>11.6</v>
      </c>
      <c r="E16" s="117">
        <v>12.1</v>
      </c>
      <c r="F16" s="117">
        <v>12.6</v>
      </c>
      <c r="G16" s="117">
        <v>10.9</v>
      </c>
      <c r="H16" s="117">
        <v>13.4</v>
      </c>
      <c r="I16" s="117">
        <v>12.8</v>
      </c>
      <c r="J16" s="117">
        <v>13.7</v>
      </c>
      <c r="K16" s="117">
        <v>13.1</v>
      </c>
      <c r="L16" s="117">
        <v>12.7</v>
      </c>
      <c r="M16" s="99"/>
    </row>
    <row r="17" spans="1:13">
      <c r="A17" s="7" t="s">
        <v>522</v>
      </c>
      <c r="B17" s="116">
        <v>6</v>
      </c>
      <c r="C17" s="117">
        <v>10.4</v>
      </c>
      <c r="D17" s="117">
        <v>13.3</v>
      </c>
      <c r="E17" s="117">
        <v>11.6</v>
      </c>
      <c r="F17" s="117">
        <v>11.6</v>
      </c>
      <c r="G17" s="117">
        <v>13.2</v>
      </c>
      <c r="H17" s="117">
        <v>13.1</v>
      </c>
      <c r="I17" s="117">
        <v>12.6</v>
      </c>
      <c r="J17" s="117">
        <v>10.3</v>
      </c>
      <c r="K17" s="117">
        <v>9.3000000000000007</v>
      </c>
      <c r="L17" s="117">
        <v>12.9</v>
      </c>
      <c r="M17" s="99"/>
    </row>
    <row r="18" spans="1:13">
      <c r="A18" s="7" t="s">
        <v>523</v>
      </c>
      <c r="B18" s="116">
        <v>9.9</v>
      </c>
      <c r="C18" s="117">
        <v>13.5</v>
      </c>
      <c r="D18" s="117">
        <v>13.1</v>
      </c>
      <c r="E18" s="117">
        <v>13.5</v>
      </c>
      <c r="F18" s="117">
        <v>10.6</v>
      </c>
      <c r="G18" s="117">
        <v>6.2</v>
      </c>
      <c r="H18" s="117">
        <v>12.6</v>
      </c>
      <c r="I18" s="117">
        <v>5</v>
      </c>
      <c r="J18" s="117">
        <v>12.2</v>
      </c>
      <c r="K18" s="117">
        <v>12.7</v>
      </c>
      <c r="L18" s="117">
        <v>13</v>
      </c>
      <c r="M18" s="99"/>
    </row>
    <row r="19" spans="1:13">
      <c r="A19" s="7" t="s">
        <v>524</v>
      </c>
      <c r="B19" s="98"/>
      <c r="C19" s="95"/>
      <c r="D19" s="95"/>
      <c r="E19" s="95"/>
      <c r="F19" s="95"/>
      <c r="G19" s="95"/>
      <c r="H19" s="95"/>
      <c r="I19" s="95"/>
      <c r="J19" s="95"/>
      <c r="K19" s="95"/>
      <c r="L19" s="95"/>
      <c r="M19" s="99"/>
    </row>
    <row r="20" spans="1:13">
      <c r="A20" s="7" t="s">
        <v>525</v>
      </c>
      <c r="B20" s="98"/>
      <c r="C20" s="95"/>
      <c r="D20" s="95"/>
      <c r="E20" s="95"/>
      <c r="F20" s="95"/>
      <c r="G20" s="95"/>
      <c r="H20" s="95"/>
      <c r="I20" s="95"/>
      <c r="J20" s="95"/>
      <c r="K20" s="95"/>
      <c r="L20" s="95"/>
      <c r="M20" s="99"/>
    </row>
    <row r="21" spans="1:13" ht="17" thickBot="1">
      <c r="A21" s="7" t="s">
        <v>526</v>
      </c>
      <c r="B21" s="94"/>
      <c r="C21" s="96"/>
      <c r="D21" s="96"/>
      <c r="E21" s="96"/>
      <c r="F21" s="96"/>
      <c r="G21" s="96"/>
      <c r="H21" s="96"/>
      <c r="I21" s="96"/>
      <c r="J21" s="96"/>
      <c r="K21" s="96"/>
      <c r="L21" s="96"/>
      <c r="M21" s="97"/>
    </row>
    <row r="23" spans="1:13">
      <c r="B23" s="7" t="s">
        <v>555</v>
      </c>
    </row>
    <row r="24" spans="1:13" ht="17" thickBot="1"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4" t="s">
        <v>519</v>
      </c>
      <c r="B25" s="119">
        <f>15-B14</f>
        <v>2</v>
      </c>
      <c r="C25" s="120">
        <f t="shared" ref="C25:L25" si="0">15-C14</f>
        <v>8.8000000000000007</v>
      </c>
      <c r="D25" s="120">
        <f t="shared" si="0"/>
        <v>3.6999999999999993</v>
      </c>
      <c r="E25" s="120">
        <f t="shared" si="0"/>
        <v>1.5999999999999996</v>
      </c>
      <c r="F25" s="120">
        <f t="shared" si="0"/>
        <v>1.4000000000000004</v>
      </c>
      <c r="G25" s="120">
        <f t="shared" si="0"/>
        <v>4.1999999999999993</v>
      </c>
      <c r="H25" s="120">
        <f t="shared" si="0"/>
        <v>3.3000000000000007</v>
      </c>
      <c r="I25" s="120">
        <f t="shared" si="0"/>
        <v>1.5999999999999996</v>
      </c>
      <c r="J25" s="120">
        <f t="shared" si="0"/>
        <v>3.5999999999999996</v>
      </c>
      <c r="K25" s="120">
        <f t="shared" si="0"/>
        <v>1.5</v>
      </c>
      <c r="L25" s="120">
        <f t="shared" si="0"/>
        <v>1.6999999999999993</v>
      </c>
      <c r="M25" s="100"/>
    </row>
    <row r="26" spans="1:13">
      <c r="A26" s="14" t="s">
        <v>520</v>
      </c>
      <c r="B26" s="122">
        <f t="shared" ref="B26:L26" si="1">15-B15</f>
        <v>3.5</v>
      </c>
      <c r="C26" s="123">
        <f t="shared" si="1"/>
        <v>3.1999999999999993</v>
      </c>
      <c r="D26" s="123">
        <f t="shared" si="1"/>
        <v>4.3000000000000007</v>
      </c>
      <c r="E26" s="123">
        <f t="shared" si="1"/>
        <v>3</v>
      </c>
      <c r="F26" s="123">
        <f t="shared" si="1"/>
        <v>2.9000000000000004</v>
      </c>
      <c r="G26" s="123">
        <f t="shared" si="1"/>
        <v>2.5</v>
      </c>
      <c r="H26" s="123">
        <f t="shared" si="1"/>
        <v>1.9000000000000004</v>
      </c>
      <c r="I26" s="123">
        <f t="shared" si="1"/>
        <v>2</v>
      </c>
      <c r="J26" s="123">
        <f t="shared" si="1"/>
        <v>2.1999999999999993</v>
      </c>
      <c r="K26" s="123">
        <f t="shared" si="1"/>
        <v>2</v>
      </c>
      <c r="L26" s="123">
        <f t="shared" si="1"/>
        <v>1.9000000000000004</v>
      </c>
      <c r="M26" s="99"/>
    </row>
    <row r="27" spans="1:13">
      <c r="A27" s="14" t="s">
        <v>521</v>
      </c>
      <c r="B27" s="122">
        <f t="shared" ref="B27:L27" si="2">15-B16</f>
        <v>2.0999999999999996</v>
      </c>
      <c r="C27" s="123">
        <f t="shared" si="2"/>
        <v>2.0999999999999996</v>
      </c>
      <c r="D27" s="123">
        <f t="shared" si="2"/>
        <v>3.4000000000000004</v>
      </c>
      <c r="E27" s="123">
        <f t="shared" si="2"/>
        <v>2.9000000000000004</v>
      </c>
      <c r="F27" s="123">
        <f t="shared" si="2"/>
        <v>2.4000000000000004</v>
      </c>
      <c r="G27" s="123">
        <f t="shared" si="2"/>
        <v>4.0999999999999996</v>
      </c>
      <c r="H27" s="123">
        <f t="shared" si="2"/>
        <v>1.5999999999999996</v>
      </c>
      <c r="I27" s="123">
        <f t="shared" si="2"/>
        <v>2.1999999999999993</v>
      </c>
      <c r="J27" s="123">
        <f t="shared" si="2"/>
        <v>1.3000000000000007</v>
      </c>
      <c r="K27" s="123">
        <f t="shared" si="2"/>
        <v>1.9000000000000004</v>
      </c>
      <c r="L27" s="123">
        <f t="shared" si="2"/>
        <v>2.3000000000000007</v>
      </c>
      <c r="M27" s="99"/>
    </row>
    <row r="28" spans="1:13">
      <c r="A28" s="14" t="s">
        <v>522</v>
      </c>
      <c r="B28" s="122">
        <f t="shared" ref="B28:L28" si="3">15-B17</f>
        <v>9</v>
      </c>
      <c r="C28" s="123">
        <f t="shared" si="3"/>
        <v>4.5999999999999996</v>
      </c>
      <c r="D28" s="123">
        <f t="shared" si="3"/>
        <v>1.6999999999999993</v>
      </c>
      <c r="E28" s="123">
        <f t="shared" si="3"/>
        <v>3.4000000000000004</v>
      </c>
      <c r="F28" s="123">
        <f t="shared" si="3"/>
        <v>3.4000000000000004</v>
      </c>
      <c r="G28" s="123">
        <f t="shared" si="3"/>
        <v>1.8000000000000007</v>
      </c>
      <c r="H28" s="123">
        <f t="shared" si="3"/>
        <v>1.9000000000000004</v>
      </c>
      <c r="I28" s="123">
        <f t="shared" si="3"/>
        <v>2.4000000000000004</v>
      </c>
      <c r="J28" s="123">
        <f t="shared" si="3"/>
        <v>4.6999999999999993</v>
      </c>
      <c r="K28" s="123">
        <f t="shared" si="3"/>
        <v>5.6999999999999993</v>
      </c>
      <c r="L28" s="123">
        <f t="shared" si="3"/>
        <v>2.0999999999999996</v>
      </c>
      <c r="M28" s="99"/>
    </row>
    <row r="29" spans="1:13">
      <c r="A29" s="14" t="s">
        <v>523</v>
      </c>
      <c r="B29" s="122">
        <f t="shared" ref="B29:L29" si="4">15-B18</f>
        <v>5.0999999999999996</v>
      </c>
      <c r="C29" s="123">
        <f t="shared" si="4"/>
        <v>1.5</v>
      </c>
      <c r="D29" s="123">
        <f t="shared" si="4"/>
        <v>1.9000000000000004</v>
      </c>
      <c r="E29" s="123">
        <f t="shared" si="4"/>
        <v>1.5</v>
      </c>
      <c r="F29" s="123">
        <f t="shared" si="4"/>
        <v>4.4000000000000004</v>
      </c>
      <c r="G29" s="123">
        <f t="shared" si="4"/>
        <v>8.8000000000000007</v>
      </c>
      <c r="H29" s="123">
        <f t="shared" si="4"/>
        <v>2.4000000000000004</v>
      </c>
      <c r="I29" s="123">
        <f t="shared" si="4"/>
        <v>10</v>
      </c>
      <c r="J29" s="123">
        <f t="shared" si="4"/>
        <v>2.8000000000000007</v>
      </c>
      <c r="K29" s="123">
        <f t="shared" si="4"/>
        <v>2.3000000000000007</v>
      </c>
      <c r="L29" s="123">
        <f t="shared" si="4"/>
        <v>2</v>
      </c>
      <c r="M29" s="99"/>
    </row>
    <row r="30" spans="1:13">
      <c r="A30" s="14" t="s">
        <v>524</v>
      </c>
      <c r="B30" s="98"/>
      <c r="C30" s="95"/>
      <c r="D30" s="95"/>
      <c r="E30" s="95"/>
      <c r="F30" s="95"/>
      <c r="G30" s="95"/>
      <c r="H30" s="95"/>
      <c r="I30" s="95"/>
      <c r="J30" s="95"/>
      <c r="K30" s="95"/>
      <c r="L30" s="95"/>
      <c r="M30" s="99"/>
    </row>
    <row r="31" spans="1:13">
      <c r="A31" s="14" t="s">
        <v>525</v>
      </c>
      <c r="B31" s="98"/>
      <c r="C31" s="95"/>
      <c r="D31" s="95"/>
      <c r="E31" s="95"/>
      <c r="F31" s="95"/>
      <c r="G31" s="95"/>
      <c r="H31" s="95"/>
      <c r="I31" s="95"/>
      <c r="J31" s="95"/>
      <c r="K31" s="95"/>
      <c r="L31" s="95"/>
      <c r="M31" s="99"/>
    </row>
    <row r="32" spans="1:13" ht="17" thickBot="1">
      <c r="A32" s="14" t="s">
        <v>526</v>
      </c>
      <c r="B32" s="94"/>
      <c r="C32" s="96"/>
      <c r="D32" s="96"/>
      <c r="E32" s="96"/>
      <c r="F32" s="96"/>
      <c r="G32" s="96"/>
      <c r="H32" s="96"/>
      <c r="I32" s="96"/>
      <c r="J32" s="96"/>
      <c r="K32" s="96"/>
      <c r="L32" s="96"/>
      <c r="M32" s="97"/>
    </row>
  </sheetData>
  <phoneticPr fontId="7" type="noConversion"/>
  <pageMargins left="0.7" right="0.7" top="0.75" bottom="0.75" header="0.3" footer="0.3"/>
  <pageSetup orientation="portrait" horizontalDpi="0" verticalDpi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AA9754-BB82-FE4E-BDB4-E0D0744A43B0}">
  <sheetPr>
    <pageSetUpPr fitToPage="1"/>
  </sheetPr>
  <dimension ref="A1:X22"/>
  <sheetViews>
    <sheetView zoomScale="114" workbookViewId="0">
      <selection activeCell="B3" sqref="B3:M9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  <col min="14" max="14" width="2.14062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</cols>
  <sheetData>
    <row r="1" spans="1:24" ht="17" thickBot="1">
      <c r="A1" s="6"/>
      <c r="B1" s="7" t="s">
        <v>608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24" ht="35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  <c r="O2" s="196" t="s">
        <v>527</v>
      </c>
      <c r="P2" s="208" t="s">
        <v>534</v>
      </c>
      <c r="Q2" s="197" t="str">
        <f>X2&amp;" rxns + error (µL)"</f>
        <v>85 rxns + error (µL)</v>
      </c>
      <c r="W2" s="214" t="s">
        <v>609</v>
      </c>
      <c r="X2" s="215">
        <f>COUNTIF(B3:M10,"*")</f>
        <v>85</v>
      </c>
    </row>
    <row r="3" spans="1:24" ht="17" customHeight="1">
      <c r="A3" s="7" t="s">
        <v>519</v>
      </c>
      <c r="B3" s="303" t="s">
        <v>19</v>
      </c>
      <c r="C3" s="304" t="s">
        <v>36</v>
      </c>
      <c r="D3" s="304" t="s">
        <v>54</v>
      </c>
      <c r="E3" s="304" t="s">
        <v>68</v>
      </c>
      <c r="F3" s="304" t="s">
        <v>83</v>
      </c>
      <c r="G3" s="304" t="s">
        <v>97</v>
      </c>
      <c r="H3" s="304" t="s">
        <v>111</v>
      </c>
      <c r="I3" s="304" t="s">
        <v>125</v>
      </c>
      <c r="J3" s="304" t="s">
        <v>142</v>
      </c>
      <c r="K3" s="304" t="s">
        <v>158</v>
      </c>
      <c r="L3" s="304" t="s">
        <v>172</v>
      </c>
      <c r="M3" s="305" t="s">
        <v>187</v>
      </c>
      <c r="O3" s="199" t="s">
        <v>528</v>
      </c>
      <c r="P3" s="200">
        <v>22.2</v>
      </c>
      <c r="Q3" s="204">
        <f t="shared" ref="Q3:Q8" si="0">P3*1.1*$X$2</f>
        <v>2075.7000000000003</v>
      </c>
    </row>
    <row r="4" spans="1:24" ht="17" customHeight="1" thickBot="1">
      <c r="A4" s="7" t="s">
        <v>520</v>
      </c>
      <c r="B4" s="306" t="s">
        <v>24</v>
      </c>
      <c r="C4" s="307" t="s">
        <v>38</v>
      </c>
      <c r="D4" s="307" t="s">
        <v>56</v>
      </c>
      <c r="E4" s="307" t="s">
        <v>70</v>
      </c>
      <c r="F4" s="307" t="s">
        <v>85</v>
      </c>
      <c r="G4" s="307" t="s">
        <v>99</v>
      </c>
      <c r="H4" s="307" t="s">
        <v>113</v>
      </c>
      <c r="I4" s="307" t="s">
        <v>127</v>
      </c>
      <c r="J4" s="307" t="s">
        <v>144</v>
      </c>
      <c r="K4" s="307" t="s">
        <v>160</v>
      </c>
      <c r="L4" s="307" t="s">
        <v>175</v>
      </c>
      <c r="M4" s="308" t="s">
        <v>189</v>
      </c>
      <c r="O4" s="194" t="s">
        <v>535</v>
      </c>
      <c r="P4" s="150">
        <v>3</v>
      </c>
      <c r="Q4" s="205">
        <f t="shared" si="0"/>
        <v>280.5</v>
      </c>
    </row>
    <row r="5" spans="1:24" ht="17" customHeight="1">
      <c r="A5" s="7" t="s">
        <v>521</v>
      </c>
      <c r="B5" s="306" t="s">
        <v>26</v>
      </c>
      <c r="C5" s="307" t="s">
        <v>41</v>
      </c>
      <c r="D5" s="307" t="s">
        <v>58</v>
      </c>
      <c r="E5" s="307" t="s">
        <v>72</v>
      </c>
      <c r="F5" s="307" t="s">
        <v>87</v>
      </c>
      <c r="G5" s="307" t="s">
        <v>101</v>
      </c>
      <c r="H5" s="307" t="s">
        <v>115</v>
      </c>
      <c r="I5" s="307" t="s">
        <v>129</v>
      </c>
      <c r="J5" s="307" t="s">
        <v>146</v>
      </c>
      <c r="K5" s="307" t="s">
        <v>162</v>
      </c>
      <c r="L5" s="307" t="s">
        <v>177</v>
      </c>
      <c r="M5" s="308" t="s">
        <v>191</v>
      </c>
      <c r="O5" s="194" t="s">
        <v>536</v>
      </c>
      <c r="P5" s="150">
        <v>0.6</v>
      </c>
      <c r="Q5" s="205">
        <f t="shared" si="0"/>
        <v>56.1</v>
      </c>
      <c r="S5" s="188"/>
      <c r="T5" s="3" t="s">
        <v>529</v>
      </c>
      <c r="U5" s="189"/>
      <c r="V5" s="28"/>
    </row>
    <row r="6" spans="1:24" ht="17" customHeight="1" thickBot="1">
      <c r="A6" s="7" t="s">
        <v>522</v>
      </c>
      <c r="B6" s="306" t="s">
        <v>28</v>
      </c>
      <c r="C6" s="307" t="s">
        <v>46</v>
      </c>
      <c r="D6" s="307" t="s">
        <v>60</v>
      </c>
      <c r="E6" s="307" t="s">
        <v>74</v>
      </c>
      <c r="F6" s="307" t="s">
        <v>89</v>
      </c>
      <c r="G6" s="307" t="s">
        <v>103</v>
      </c>
      <c r="H6" s="307" t="s">
        <v>117</v>
      </c>
      <c r="I6" s="307" t="s">
        <v>131</v>
      </c>
      <c r="J6" s="307" t="s">
        <v>148</v>
      </c>
      <c r="K6" s="307" t="s">
        <v>164</v>
      </c>
      <c r="L6" s="307" t="s">
        <v>179</v>
      </c>
      <c r="M6" s="308" t="s">
        <v>193</v>
      </c>
      <c r="O6" s="195" t="s">
        <v>585</v>
      </c>
      <c r="P6" s="150">
        <v>1.5</v>
      </c>
      <c r="Q6" s="205">
        <f t="shared" si="0"/>
        <v>140.25</v>
      </c>
      <c r="S6" s="190"/>
      <c r="T6" s="26" t="s">
        <v>531</v>
      </c>
      <c r="U6" s="26" t="s">
        <v>540</v>
      </c>
      <c r="V6" s="27"/>
    </row>
    <row r="7" spans="1:24" ht="17" customHeight="1">
      <c r="A7" s="7" t="s">
        <v>523</v>
      </c>
      <c r="B7" s="306" t="s">
        <v>30</v>
      </c>
      <c r="C7" s="307" t="s">
        <v>48</v>
      </c>
      <c r="D7" s="307" t="s">
        <v>62</v>
      </c>
      <c r="E7" s="307" t="s">
        <v>77</v>
      </c>
      <c r="F7" s="307" t="s">
        <v>91</v>
      </c>
      <c r="G7" s="307" t="s">
        <v>105</v>
      </c>
      <c r="H7" s="307" t="s">
        <v>119</v>
      </c>
      <c r="I7" s="307" t="s">
        <v>133</v>
      </c>
      <c r="J7" s="307" t="s">
        <v>151</v>
      </c>
      <c r="K7" s="307" t="s">
        <v>166</v>
      </c>
      <c r="L7" s="307" t="s">
        <v>181</v>
      </c>
      <c r="M7" s="308" t="s">
        <v>195</v>
      </c>
      <c r="O7" s="194" t="s">
        <v>586</v>
      </c>
      <c r="P7" s="150">
        <v>1.5</v>
      </c>
      <c r="Q7" s="205">
        <f t="shared" si="0"/>
        <v>140.25</v>
      </c>
      <c r="S7" s="190"/>
      <c r="T7" s="189" t="s">
        <v>531</v>
      </c>
      <c r="U7" s="28" t="s">
        <v>530</v>
      </c>
      <c r="V7" s="27"/>
    </row>
    <row r="8" spans="1:24" ht="17" customHeight="1" thickBot="1">
      <c r="A8" s="7" t="s">
        <v>524</v>
      </c>
      <c r="B8" s="306" t="s">
        <v>32</v>
      </c>
      <c r="C8" s="307" t="s">
        <v>50</v>
      </c>
      <c r="D8" s="307" t="s">
        <v>64</v>
      </c>
      <c r="E8" s="307" t="s">
        <v>79</v>
      </c>
      <c r="F8" s="307" t="s">
        <v>93</v>
      </c>
      <c r="G8" s="307" t="s">
        <v>107</v>
      </c>
      <c r="H8" s="307" t="s">
        <v>121</v>
      </c>
      <c r="I8" s="307" t="s">
        <v>135</v>
      </c>
      <c r="J8" s="307" t="s">
        <v>154</v>
      </c>
      <c r="K8" s="307" t="s">
        <v>168</v>
      </c>
      <c r="L8" s="307" t="s">
        <v>183</v>
      </c>
      <c r="M8" s="308" t="s">
        <v>197</v>
      </c>
      <c r="O8" s="202" t="s">
        <v>537</v>
      </c>
      <c r="P8" s="203">
        <v>0.2</v>
      </c>
      <c r="Q8" s="206">
        <f t="shared" si="0"/>
        <v>18.700000000000003</v>
      </c>
      <c r="S8" s="190"/>
      <c r="T8" s="26" t="s">
        <v>591</v>
      </c>
      <c r="U8" s="27" t="s">
        <v>530</v>
      </c>
      <c r="V8" s="4" t="s">
        <v>610</v>
      </c>
    </row>
    <row r="9" spans="1:24" ht="17" customHeight="1" thickTop="1" thickBot="1">
      <c r="A9" s="7" t="s">
        <v>525</v>
      </c>
      <c r="B9" s="306" t="s">
        <v>34</v>
      </c>
      <c r="C9" s="307" t="s">
        <v>52</v>
      </c>
      <c r="D9" s="307" t="s">
        <v>66</v>
      </c>
      <c r="E9" s="307" t="s">
        <v>81</v>
      </c>
      <c r="F9" s="307" t="s">
        <v>95</v>
      </c>
      <c r="G9" s="307" t="s">
        <v>109</v>
      </c>
      <c r="H9" s="307" t="s">
        <v>123</v>
      </c>
      <c r="I9" s="307" t="s">
        <v>140</v>
      </c>
      <c r="J9" s="307" t="s">
        <v>156</v>
      </c>
      <c r="K9" s="307" t="s">
        <v>170</v>
      </c>
      <c r="L9" s="307" t="s">
        <v>185</v>
      </c>
      <c r="M9" s="308" t="s">
        <v>199</v>
      </c>
      <c r="O9" s="192" t="s">
        <v>538</v>
      </c>
      <c r="P9" s="201">
        <v>1</v>
      </c>
      <c r="Q9" s="207"/>
      <c r="S9" s="190"/>
      <c r="T9" s="30" t="s">
        <v>532</v>
      </c>
      <c r="U9" s="29" t="s">
        <v>530</v>
      </c>
      <c r="V9" s="27"/>
    </row>
    <row r="10" spans="1:24" ht="17" customHeight="1" thickBot="1">
      <c r="A10" s="7" t="s">
        <v>526</v>
      </c>
      <c r="B10" s="302" t="s">
        <v>604</v>
      </c>
      <c r="C10" s="96"/>
      <c r="D10" s="96"/>
      <c r="E10" s="96"/>
      <c r="F10" s="96"/>
      <c r="G10" s="96"/>
      <c r="H10" s="96"/>
      <c r="I10" s="96"/>
      <c r="J10" s="96"/>
      <c r="K10" s="96"/>
      <c r="L10" s="96"/>
      <c r="M10" s="97"/>
      <c r="O10" s="193" t="s">
        <v>539</v>
      </c>
      <c r="P10" s="198">
        <f>SUM(P3:P9)</f>
        <v>30</v>
      </c>
      <c r="Q10" s="209">
        <f>SUM(Q3:Q8)</f>
        <v>2711.5</v>
      </c>
      <c r="S10" s="191"/>
      <c r="T10" s="30" t="s">
        <v>532</v>
      </c>
      <c r="U10" s="30" t="s">
        <v>540</v>
      </c>
      <c r="V10" s="29"/>
    </row>
    <row r="11" spans="1:24" ht="17" customHeight="1"/>
    <row r="12" spans="1:24">
      <c r="R12" s="1"/>
    </row>
    <row r="13" spans="1:24">
      <c r="R13" s="1"/>
      <c r="V13" t="s">
        <v>634</v>
      </c>
    </row>
    <row r="14" spans="1:24">
      <c r="R14" s="1"/>
      <c r="S14" s="1"/>
      <c r="T14" s="1"/>
      <c r="U14" s="1"/>
      <c r="V14" s="1" t="s">
        <v>635</v>
      </c>
    </row>
    <row r="15" spans="1:24">
      <c r="R15" s="1"/>
      <c r="S15" s="1"/>
      <c r="T15" s="1"/>
      <c r="U15" s="1"/>
      <c r="V15" s="1"/>
    </row>
    <row r="16" spans="1:24">
      <c r="R16" s="1"/>
      <c r="S16" s="1"/>
      <c r="T16" s="1"/>
      <c r="U16" s="1"/>
      <c r="V16" s="1"/>
    </row>
    <row r="17" spans="18:22">
      <c r="R17" s="1"/>
      <c r="S17" s="1"/>
      <c r="T17" s="1"/>
      <c r="U17" s="1"/>
      <c r="V17" s="1"/>
    </row>
    <row r="18" spans="18:22">
      <c r="R18" s="1"/>
      <c r="S18" s="1"/>
      <c r="T18" s="1"/>
      <c r="U18" s="1"/>
      <c r="V18" s="1"/>
    </row>
    <row r="19" spans="18:22">
      <c r="R19" s="1"/>
      <c r="S19" s="1"/>
      <c r="T19" s="1"/>
      <c r="U19" s="1"/>
      <c r="V19" s="1"/>
    </row>
    <row r="20" spans="18:22">
      <c r="R20" s="1"/>
      <c r="S20" s="1"/>
      <c r="T20" s="1"/>
      <c r="U20" s="1"/>
      <c r="V20" s="1"/>
    </row>
    <row r="21" spans="18:22">
      <c r="S21" s="1"/>
      <c r="T21" s="1"/>
      <c r="U21" s="1"/>
      <c r="V21" s="1"/>
    </row>
    <row r="22" spans="18:22">
      <c r="S22" s="1"/>
      <c r="T22" s="1"/>
      <c r="U22" s="1"/>
      <c r="V22" s="1"/>
    </row>
  </sheetData>
  <pageMargins left="0.7" right="0.7" top="0.75" bottom="0.75" header="0.3" footer="0.3"/>
  <pageSetup scale="45" orientation="portrait" horizontalDpi="0" verticalDpi="0" copies="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229ED-0A19-8F44-8FA0-74042C7AE7D4}">
  <dimension ref="A1:X22"/>
  <sheetViews>
    <sheetView workbookViewId="0">
      <selection activeCell="B10" sqref="B10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  <col min="14" max="14" width="2.14062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</cols>
  <sheetData>
    <row r="1" spans="1:24" ht="17" thickBot="1">
      <c r="A1" s="6"/>
      <c r="B1" s="7" t="s">
        <v>612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24" ht="35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  <c r="O2" s="196" t="s">
        <v>527</v>
      </c>
      <c r="P2" s="208" t="s">
        <v>534</v>
      </c>
      <c r="Q2" s="197" t="str">
        <f>X2&amp;" rxns + error (µL)"</f>
        <v>85 rxns + error (µL)</v>
      </c>
      <c r="W2" s="214" t="s">
        <v>609</v>
      </c>
      <c r="X2" s="215">
        <f>COUNTIF(B3:M10,"*")</f>
        <v>85</v>
      </c>
    </row>
    <row r="3" spans="1:24" ht="17" customHeight="1">
      <c r="A3" s="7" t="s">
        <v>519</v>
      </c>
      <c r="B3" s="294" t="s">
        <v>201</v>
      </c>
      <c r="C3" s="295" t="s">
        <v>216</v>
      </c>
      <c r="D3" s="295" t="s">
        <v>230</v>
      </c>
      <c r="E3" s="295" t="s">
        <v>247</v>
      </c>
      <c r="F3" s="295" t="s">
        <v>261</v>
      </c>
      <c r="G3" s="295" t="s">
        <v>275</v>
      </c>
      <c r="H3" s="295" t="s">
        <v>289</v>
      </c>
      <c r="I3" s="295" t="s">
        <v>304</v>
      </c>
      <c r="J3" s="295" t="s">
        <v>318</v>
      </c>
      <c r="K3" s="295" t="s">
        <v>332</v>
      </c>
      <c r="L3" s="295" t="s">
        <v>346</v>
      </c>
      <c r="M3" s="296" t="s">
        <v>364</v>
      </c>
      <c r="O3" s="199" t="s">
        <v>528</v>
      </c>
      <c r="P3" s="200">
        <v>22.2</v>
      </c>
      <c r="Q3" s="204">
        <f t="shared" ref="Q3:Q8" si="0">P3*1.1*$X$2</f>
        <v>2075.7000000000003</v>
      </c>
    </row>
    <row r="4" spans="1:24" ht="17" customHeight="1" thickBot="1">
      <c r="A4" s="7" t="s">
        <v>520</v>
      </c>
      <c r="B4" s="297" t="s">
        <v>203</v>
      </c>
      <c r="C4" s="298" t="s">
        <v>218</v>
      </c>
      <c r="D4" s="298" t="s">
        <v>232</v>
      </c>
      <c r="E4" s="298" t="s">
        <v>249</v>
      </c>
      <c r="F4" s="298" t="s">
        <v>263</v>
      </c>
      <c r="G4" s="298" t="s">
        <v>277</v>
      </c>
      <c r="H4" s="298" t="s">
        <v>292</v>
      </c>
      <c r="I4" s="298" t="s">
        <v>306</v>
      </c>
      <c r="J4" s="298" t="s">
        <v>320</v>
      </c>
      <c r="K4" s="298" t="s">
        <v>334</v>
      </c>
      <c r="L4" s="298" t="s">
        <v>348</v>
      </c>
      <c r="M4" s="299" t="s">
        <v>366</v>
      </c>
      <c r="O4" s="194" t="s">
        <v>535</v>
      </c>
      <c r="P4" s="150">
        <v>3</v>
      </c>
      <c r="Q4" s="205">
        <f t="shared" si="0"/>
        <v>280.5</v>
      </c>
    </row>
    <row r="5" spans="1:24" ht="17" customHeight="1">
      <c r="A5" s="7" t="s">
        <v>521</v>
      </c>
      <c r="B5" s="297" t="s">
        <v>205</v>
      </c>
      <c r="C5" s="298" t="s">
        <v>220</v>
      </c>
      <c r="D5" s="298" t="s">
        <v>237</v>
      </c>
      <c r="E5" s="298" t="s">
        <v>251</v>
      </c>
      <c r="F5" s="298" t="s">
        <v>265</v>
      </c>
      <c r="G5" s="298" t="s">
        <v>279</v>
      </c>
      <c r="H5" s="298" t="s">
        <v>294</v>
      </c>
      <c r="I5" s="298" t="s">
        <v>308</v>
      </c>
      <c r="J5" s="298" t="s">
        <v>322</v>
      </c>
      <c r="K5" s="298" t="s">
        <v>336</v>
      </c>
      <c r="L5" s="298" t="s">
        <v>351</v>
      </c>
      <c r="M5" s="299" t="s">
        <v>368</v>
      </c>
      <c r="O5" s="194" t="s">
        <v>536</v>
      </c>
      <c r="P5" s="150">
        <v>0.6</v>
      </c>
      <c r="Q5" s="205">
        <f t="shared" si="0"/>
        <v>56.1</v>
      </c>
      <c r="S5" s="188"/>
      <c r="T5" s="3" t="s">
        <v>529</v>
      </c>
      <c r="U5" s="189"/>
      <c r="V5" s="28"/>
    </row>
    <row r="6" spans="1:24" ht="17" customHeight="1" thickBot="1">
      <c r="A6" s="7" t="s">
        <v>522</v>
      </c>
      <c r="B6" s="297" t="s">
        <v>207</v>
      </c>
      <c r="C6" s="298" t="s">
        <v>222</v>
      </c>
      <c r="D6" s="298" t="s">
        <v>239</v>
      </c>
      <c r="E6" s="298" t="s">
        <v>253</v>
      </c>
      <c r="F6" s="298" t="s">
        <v>267</v>
      </c>
      <c r="G6" s="298" t="s">
        <v>281</v>
      </c>
      <c r="H6" s="298" t="s">
        <v>296</v>
      </c>
      <c r="I6" s="298" t="s">
        <v>310</v>
      </c>
      <c r="J6" s="298" t="s">
        <v>324</v>
      </c>
      <c r="K6" s="298" t="s">
        <v>338</v>
      </c>
      <c r="L6" s="298" t="s">
        <v>353</v>
      </c>
      <c r="M6" s="299" t="s">
        <v>370</v>
      </c>
      <c r="O6" s="195" t="s">
        <v>585</v>
      </c>
      <c r="P6" s="150">
        <v>1.5</v>
      </c>
      <c r="Q6" s="205">
        <f t="shared" si="0"/>
        <v>140.25</v>
      </c>
      <c r="S6" s="190"/>
      <c r="T6" s="26" t="s">
        <v>531</v>
      </c>
      <c r="U6" s="26" t="s">
        <v>540</v>
      </c>
      <c r="V6" s="27"/>
    </row>
    <row r="7" spans="1:24" ht="17" customHeight="1">
      <c r="A7" s="7" t="s">
        <v>523</v>
      </c>
      <c r="B7" s="297" t="s">
        <v>209</v>
      </c>
      <c r="C7" s="298" t="s">
        <v>224</v>
      </c>
      <c r="D7" s="298" t="s">
        <v>241</v>
      </c>
      <c r="E7" s="298" t="s">
        <v>255</v>
      </c>
      <c r="F7" s="298" t="s">
        <v>269</v>
      </c>
      <c r="G7" s="298" t="s">
        <v>283</v>
      </c>
      <c r="H7" s="298" t="s">
        <v>298</v>
      </c>
      <c r="I7" s="298" t="s">
        <v>312</v>
      </c>
      <c r="J7" s="298" t="s">
        <v>326</v>
      </c>
      <c r="K7" s="298" t="s">
        <v>340</v>
      </c>
      <c r="L7" s="298" t="s">
        <v>355</v>
      </c>
      <c r="M7" s="299" t="s">
        <v>372</v>
      </c>
      <c r="O7" s="194" t="s">
        <v>586</v>
      </c>
      <c r="P7" s="150">
        <v>1.5</v>
      </c>
      <c r="Q7" s="205">
        <f t="shared" si="0"/>
        <v>140.25</v>
      </c>
      <c r="S7" s="190"/>
      <c r="T7" s="189" t="s">
        <v>531</v>
      </c>
      <c r="U7" s="28" t="s">
        <v>530</v>
      </c>
      <c r="V7" s="27"/>
    </row>
    <row r="8" spans="1:24" ht="17" customHeight="1" thickBot="1">
      <c r="A8" s="7" t="s">
        <v>524</v>
      </c>
      <c r="B8" s="297" t="s">
        <v>211</v>
      </c>
      <c r="C8" s="298" t="s">
        <v>226</v>
      </c>
      <c r="D8" s="298" t="s">
        <v>243</v>
      </c>
      <c r="E8" s="298" t="s">
        <v>257</v>
      </c>
      <c r="F8" s="298" t="s">
        <v>271</v>
      </c>
      <c r="G8" s="298" t="s">
        <v>285</v>
      </c>
      <c r="H8" s="298" t="s">
        <v>300</v>
      </c>
      <c r="I8" s="298" t="s">
        <v>314</v>
      </c>
      <c r="J8" s="298" t="s">
        <v>328</v>
      </c>
      <c r="K8" s="298" t="s">
        <v>342</v>
      </c>
      <c r="L8" s="298" t="s">
        <v>357</v>
      </c>
      <c r="M8" s="299" t="s">
        <v>374</v>
      </c>
      <c r="O8" s="202" t="s">
        <v>537</v>
      </c>
      <c r="P8" s="203">
        <v>0.2</v>
      </c>
      <c r="Q8" s="206">
        <f t="shared" si="0"/>
        <v>18.700000000000003</v>
      </c>
      <c r="S8" s="190"/>
      <c r="T8" s="26" t="s">
        <v>591</v>
      </c>
      <c r="U8" s="27" t="s">
        <v>530</v>
      </c>
      <c r="V8" s="4" t="s">
        <v>610</v>
      </c>
    </row>
    <row r="9" spans="1:24" ht="17" customHeight="1" thickTop="1" thickBot="1">
      <c r="A9" s="7" t="s">
        <v>525</v>
      </c>
      <c r="B9" s="297" t="s">
        <v>213</v>
      </c>
      <c r="C9" s="298" t="s">
        <v>228</v>
      </c>
      <c r="D9" s="298" t="s">
        <v>245</v>
      </c>
      <c r="E9" s="298" t="s">
        <v>259</v>
      </c>
      <c r="F9" s="298" t="s">
        <v>273</v>
      </c>
      <c r="G9" s="298" t="s">
        <v>287</v>
      </c>
      <c r="H9" s="298" t="s">
        <v>302</v>
      </c>
      <c r="I9" s="298" t="s">
        <v>316</v>
      </c>
      <c r="J9" s="298" t="s">
        <v>330</v>
      </c>
      <c r="K9" s="298" t="s">
        <v>344</v>
      </c>
      <c r="L9" s="298" t="s">
        <v>362</v>
      </c>
      <c r="M9" s="299" t="s">
        <v>376</v>
      </c>
      <c r="O9" s="192" t="s">
        <v>538</v>
      </c>
      <c r="P9" s="201">
        <v>1</v>
      </c>
      <c r="Q9" s="207"/>
      <c r="S9" s="190"/>
      <c r="T9" s="30" t="s">
        <v>532</v>
      </c>
      <c r="U9" s="29" t="s">
        <v>530</v>
      </c>
      <c r="V9" s="27"/>
    </row>
    <row r="10" spans="1:24" ht="17" customHeight="1" thickBot="1">
      <c r="A10" s="7" t="s">
        <v>526</v>
      </c>
      <c r="B10" s="302" t="s">
        <v>604</v>
      </c>
      <c r="C10" s="300"/>
      <c r="D10" s="300"/>
      <c r="E10" s="300"/>
      <c r="F10" s="300"/>
      <c r="G10" s="300"/>
      <c r="H10" s="300"/>
      <c r="I10" s="300"/>
      <c r="J10" s="300"/>
      <c r="K10" s="300"/>
      <c r="L10" s="300"/>
      <c r="M10" s="301"/>
      <c r="O10" s="193" t="s">
        <v>539</v>
      </c>
      <c r="P10" s="198">
        <f>SUM(P3:P9)</f>
        <v>30</v>
      </c>
      <c r="Q10" s="209">
        <f>SUM(Q3:Q8)</f>
        <v>2711.5</v>
      </c>
      <c r="S10" s="191"/>
      <c r="T10" s="30" t="s">
        <v>532</v>
      </c>
      <c r="U10" s="30" t="s">
        <v>540</v>
      </c>
      <c r="V10" s="29"/>
    </row>
    <row r="11" spans="1:24" ht="17" customHeight="1"/>
    <row r="12" spans="1:24">
      <c r="R12" s="1"/>
    </row>
    <row r="13" spans="1:24">
      <c r="R13" s="1"/>
    </row>
    <row r="14" spans="1:24">
      <c r="R14" s="1"/>
      <c r="S14" s="1"/>
      <c r="T14" s="1"/>
      <c r="U14" s="1"/>
      <c r="V14" s="1"/>
    </row>
    <row r="15" spans="1:24">
      <c r="R15" s="1"/>
      <c r="S15" s="1"/>
      <c r="T15" s="1"/>
      <c r="U15" s="1"/>
      <c r="V15" s="1"/>
    </row>
    <row r="16" spans="1:24">
      <c r="R16" s="1"/>
      <c r="S16" s="1"/>
      <c r="T16" s="1"/>
      <c r="U16" s="1"/>
      <c r="V16" s="1"/>
    </row>
    <row r="17" spans="18:22">
      <c r="R17" s="1"/>
      <c r="S17" s="1"/>
      <c r="T17" s="1"/>
      <c r="U17" s="1"/>
      <c r="V17" s="1"/>
    </row>
    <row r="18" spans="18:22">
      <c r="R18" s="1"/>
      <c r="S18" s="1"/>
      <c r="T18" s="1"/>
      <c r="U18" s="1"/>
      <c r="V18" s="1"/>
    </row>
    <row r="19" spans="18:22">
      <c r="R19" s="1"/>
      <c r="S19" s="1"/>
      <c r="T19" s="1"/>
      <c r="U19" s="1"/>
      <c r="V19" s="1"/>
    </row>
    <row r="20" spans="18:22">
      <c r="R20" s="1"/>
      <c r="S20" s="1"/>
      <c r="T20" s="1"/>
      <c r="U20" s="1"/>
      <c r="V20" s="1"/>
    </row>
    <row r="21" spans="18:22">
      <c r="S21" s="1"/>
      <c r="T21" s="1"/>
      <c r="U21" s="1"/>
      <c r="V21" s="1"/>
    </row>
    <row r="22" spans="18:22">
      <c r="S22" s="1"/>
      <c r="T22" s="1"/>
      <c r="U22" s="1"/>
      <c r="V22" s="1"/>
    </row>
  </sheetData>
  <pageMargins left="0.7" right="0.7" top="0.75" bottom="0.75" header="0.3" footer="0.3"/>
  <pageSetup orientation="portrait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85E595-7A7C-9C4E-B5E4-EA8B1C8E1F48}">
  <sheetPr>
    <pageSetUpPr fitToPage="1"/>
  </sheetPr>
  <dimension ref="A1:X42"/>
  <sheetViews>
    <sheetView workbookViewId="0">
      <selection activeCell="B12" sqref="B12:E12"/>
    </sheetView>
  </sheetViews>
  <sheetFormatPr baseColWidth="10" defaultRowHeight="16"/>
  <cols>
    <col min="1" max="1" width="1.85546875" bestFit="1" customWidth="1"/>
    <col min="2" max="2" width="5.140625" customWidth="1"/>
    <col min="3" max="13" width="5.140625" bestFit="1" customWidth="1"/>
    <col min="14" max="14" width="2.14062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  <col min="24" max="24" width="3" bestFit="1" customWidth="1"/>
  </cols>
  <sheetData>
    <row r="1" spans="1:24" ht="17" thickBot="1">
      <c r="A1" s="6"/>
      <c r="B1" s="7" t="s">
        <v>611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24" ht="35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  <c r="O2" s="196" t="s">
        <v>527</v>
      </c>
      <c r="P2" s="208" t="s">
        <v>534</v>
      </c>
      <c r="Q2" s="197" t="str">
        <f>X2&amp;" rxns + error (µL)"</f>
        <v>79 rxns + error (µL)</v>
      </c>
      <c r="W2" s="214" t="s">
        <v>609</v>
      </c>
      <c r="X2" s="215">
        <f>COUNTIF(B3:M10,"*")</f>
        <v>79</v>
      </c>
    </row>
    <row r="3" spans="1:24" ht="17" customHeight="1">
      <c r="A3" s="7" t="s">
        <v>519</v>
      </c>
      <c r="B3" s="12" t="s">
        <v>379</v>
      </c>
      <c r="C3" s="11" t="s">
        <v>390</v>
      </c>
      <c r="D3" s="11" t="s">
        <v>400</v>
      </c>
      <c r="E3" s="11" t="s">
        <v>413</v>
      </c>
      <c r="F3" s="11" t="s">
        <v>423</v>
      </c>
      <c r="G3" s="11" t="s">
        <v>433</v>
      </c>
      <c r="H3" s="11" t="s">
        <v>443</v>
      </c>
      <c r="I3" s="11" t="s">
        <v>453</v>
      </c>
      <c r="J3" s="11" t="s">
        <v>463</v>
      </c>
      <c r="K3" s="11" t="s">
        <v>473</v>
      </c>
      <c r="L3" s="11" t="s">
        <v>483</v>
      </c>
      <c r="M3" s="250" t="s">
        <v>54</v>
      </c>
      <c r="O3" s="199" t="s">
        <v>528</v>
      </c>
      <c r="P3" s="200">
        <v>22.2</v>
      </c>
      <c r="Q3" s="204">
        <f t="shared" ref="Q3:Q8" si="0">P3*1.1*$X$2</f>
        <v>1929.18</v>
      </c>
    </row>
    <row r="4" spans="1:24" ht="17" customHeight="1" thickBot="1">
      <c r="A4" s="7" t="s">
        <v>520</v>
      </c>
      <c r="B4" s="10" t="s">
        <v>381</v>
      </c>
      <c r="C4" s="9" t="s">
        <v>392</v>
      </c>
      <c r="D4" s="9" t="s">
        <v>404</v>
      </c>
      <c r="E4" s="9" t="s">
        <v>415</v>
      </c>
      <c r="F4" s="9" t="s">
        <v>425</v>
      </c>
      <c r="G4" s="9" t="s">
        <v>435</v>
      </c>
      <c r="H4" s="9" t="s">
        <v>445</v>
      </c>
      <c r="I4" s="9" t="s">
        <v>455</v>
      </c>
      <c r="J4" s="9" t="s">
        <v>465</v>
      </c>
      <c r="K4" s="9" t="s">
        <v>475</v>
      </c>
      <c r="L4" s="9" t="s">
        <v>485</v>
      </c>
      <c r="M4" s="251" t="s">
        <v>56</v>
      </c>
      <c r="O4" s="194" t="s">
        <v>535</v>
      </c>
      <c r="P4" s="150">
        <v>3</v>
      </c>
      <c r="Q4" s="205">
        <f t="shared" si="0"/>
        <v>260.70000000000005</v>
      </c>
    </row>
    <row r="5" spans="1:24" ht="17" customHeight="1">
      <c r="A5" s="7" t="s">
        <v>521</v>
      </c>
      <c r="B5" s="10" t="s">
        <v>383</v>
      </c>
      <c r="C5" s="9" t="s">
        <v>394</v>
      </c>
      <c r="D5" s="9" t="s">
        <v>406</v>
      </c>
      <c r="E5" s="9" t="s">
        <v>417</v>
      </c>
      <c r="F5" s="9" t="s">
        <v>427</v>
      </c>
      <c r="G5" s="9" t="s">
        <v>437</v>
      </c>
      <c r="H5" s="9" t="s">
        <v>447</v>
      </c>
      <c r="I5" s="9" t="s">
        <v>457</v>
      </c>
      <c r="J5" s="9" t="s">
        <v>467</v>
      </c>
      <c r="K5" s="9" t="s">
        <v>477</v>
      </c>
      <c r="L5" s="241" t="s">
        <v>36</v>
      </c>
      <c r="M5" s="251" t="s">
        <v>60</v>
      </c>
      <c r="O5" s="194" t="s">
        <v>536</v>
      </c>
      <c r="P5" s="150">
        <v>0.6</v>
      </c>
      <c r="Q5" s="205">
        <f t="shared" si="0"/>
        <v>52.14</v>
      </c>
      <c r="S5" s="188"/>
      <c r="T5" s="3" t="s">
        <v>529</v>
      </c>
      <c r="U5" s="189"/>
      <c r="V5" s="28"/>
    </row>
    <row r="6" spans="1:24" ht="17" customHeight="1" thickBot="1">
      <c r="A6" s="7" t="s">
        <v>522</v>
      </c>
      <c r="B6" s="10" t="s">
        <v>385</v>
      </c>
      <c r="C6" s="9" t="s">
        <v>396</v>
      </c>
      <c r="D6" s="9" t="s">
        <v>408</v>
      </c>
      <c r="E6" s="9" t="s">
        <v>419</v>
      </c>
      <c r="F6" s="9" t="s">
        <v>429</v>
      </c>
      <c r="G6" s="9" t="s">
        <v>439</v>
      </c>
      <c r="H6" s="9" t="s">
        <v>449</v>
      </c>
      <c r="I6" s="9" t="s">
        <v>459</v>
      </c>
      <c r="J6" s="9" t="s">
        <v>469</v>
      </c>
      <c r="K6" s="9" t="s">
        <v>479</v>
      </c>
      <c r="L6" s="241" t="s">
        <v>48</v>
      </c>
      <c r="M6" s="251" t="s">
        <v>62</v>
      </c>
      <c r="O6" s="195" t="s">
        <v>585</v>
      </c>
      <c r="P6" s="150">
        <v>1.5</v>
      </c>
      <c r="Q6" s="205">
        <f t="shared" si="0"/>
        <v>130.35000000000002</v>
      </c>
      <c r="S6" s="190"/>
      <c r="T6" s="26" t="s">
        <v>531</v>
      </c>
      <c r="U6" s="26" t="s">
        <v>540</v>
      </c>
      <c r="V6" s="27"/>
    </row>
    <row r="7" spans="1:24" ht="17" customHeight="1">
      <c r="A7" s="7" t="s">
        <v>523</v>
      </c>
      <c r="B7" s="10" t="s">
        <v>388</v>
      </c>
      <c r="C7" s="9" t="s">
        <v>398</v>
      </c>
      <c r="D7" s="9" t="s">
        <v>411</v>
      </c>
      <c r="E7" s="9" t="s">
        <v>421</v>
      </c>
      <c r="F7" s="9" t="s">
        <v>431</v>
      </c>
      <c r="G7" s="9" t="s">
        <v>441</v>
      </c>
      <c r="H7" s="9" t="s">
        <v>451</v>
      </c>
      <c r="I7" s="9" t="s">
        <v>461</v>
      </c>
      <c r="J7" s="9" t="s">
        <v>471</v>
      </c>
      <c r="K7" s="9" t="s">
        <v>481</v>
      </c>
      <c r="L7" s="241" t="s">
        <v>50</v>
      </c>
      <c r="M7" s="251" t="s">
        <v>66</v>
      </c>
      <c r="O7" s="194" t="s">
        <v>586</v>
      </c>
      <c r="P7" s="150">
        <v>1.5</v>
      </c>
      <c r="Q7" s="205">
        <f t="shared" si="0"/>
        <v>130.35000000000002</v>
      </c>
      <c r="S7" s="190"/>
      <c r="T7" s="189" t="s">
        <v>531</v>
      </c>
      <c r="U7" s="28" t="s">
        <v>530</v>
      </c>
      <c r="V7" s="27"/>
    </row>
    <row r="8" spans="1:24" ht="17" customHeight="1" thickBot="1">
      <c r="A8" s="7" t="s">
        <v>524</v>
      </c>
      <c r="B8" s="252" t="s">
        <v>113</v>
      </c>
      <c r="C8" s="241" t="s">
        <v>131</v>
      </c>
      <c r="D8" s="241" t="s">
        <v>140</v>
      </c>
      <c r="E8" s="241" t="s">
        <v>162</v>
      </c>
      <c r="F8" s="241" t="s">
        <v>164</v>
      </c>
      <c r="G8" s="241" t="s">
        <v>175</v>
      </c>
      <c r="H8" s="241" t="s">
        <v>179</v>
      </c>
      <c r="I8" s="241" t="s">
        <v>183</v>
      </c>
      <c r="J8" s="241" t="s">
        <v>193</v>
      </c>
      <c r="K8" s="241" t="s">
        <v>243</v>
      </c>
      <c r="L8" s="241" t="s">
        <v>263</v>
      </c>
      <c r="M8" s="251" t="s">
        <v>265</v>
      </c>
      <c r="O8" s="202" t="s">
        <v>537</v>
      </c>
      <c r="P8" s="203">
        <v>0.2</v>
      </c>
      <c r="Q8" s="206">
        <f t="shared" si="0"/>
        <v>17.380000000000003</v>
      </c>
      <c r="S8" s="190"/>
      <c r="T8" s="26" t="s">
        <v>591</v>
      </c>
      <c r="U8" s="27" t="s">
        <v>530</v>
      </c>
      <c r="V8" s="4" t="s">
        <v>610</v>
      </c>
    </row>
    <row r="9" spans="1:24" ht="17" customHeight="1" thickTop="1" thickBot="1">
      <c r="A9" s="7" t="s">
        <v>525</v>
      </c>
      <c r="B9" s="253" t="s">
        <v>285</v>
      </c>
      <c r="C9" s="247" t="s">
        <v>292</v>
      </c>
      <c r="D9" s="247" t="s">
        <v>298</v>
      </c>
      <c r="E9" s="247" t="s">
        <v>364</v>
      </c>
      <c r="F9" s="247" t="s">
        <v>366</v>
      </c>
      <c r="G9" s="247" t="s">
        <v>370</v>
      </c>
      <c r="H9" s="257" t="s">
        <v>604</v>
      </c>
      <c r="I9" s="242"/>
      <c r="J9" s="242"/>
      <c r="K9" s="242"/>
      <c r="L9" s="242"/>
      <c r="M9" s="243"/>
      <c r="O9" s="192" t="s">
        <v>538</v>
      </c>
      <c r="P9" s="201">
        <v>1</v>
      </c>
      <c r="Q9" s="207"/>
      <c r="S9" s="190"/>
      <c r="T9" s="30" t="s">
        <v>532</v>
      </c>
      <c r="U9" s="29" t="s">
        <v>530</v>
      </c>
      <c r="V9" s="27"/>
    </row>
    <row r="10" spans="1:24" ht="17" customHeight="1" thickBot="1">
      <c r="A10" s="7" t="s">
        <v>526</v>
      </c>
      <c r="B10" s="244"/>
      <c r="C10" s="245"/>
      <c r="D10" s="245"/>
      <c r="E10" s="245"/>
      <c r="F10" s="245"/>
      <c r="G10" s="245"/>
      <c r="H10" s="245"/>
      <c r="I10" s="245"/>
      <c r="J10" s="245"/>
      <c r="K10" s="245"/>
      <c r="L10" s="245"/>
      <c r="M10" s="246"/>
      <c r="O10" s="193" t="s">
        <v>539</v>
      </c>
      <c r="P10" s="198">
        <f>SUM(P3:P9)</f>
        <v>30</v>
      </c>
      <c r="Q10" s="209">
        <f>SUM(Q3:Q8)</f>
        <v>2520.1</v>
      </c>
      <c r="S10" s="191"/>
      <c r="T10" s="30" t="s">
        <v>532</v>
      </c>
      <c r="U10" s="30" t="s">
        <v>540</v>
      </c>
      <c r="V10" s="29"/>
    </row>
    <row r="11" spans="1:24" ht="17" customHeight="1"/>
    <row r="12" spans="1:24">
      <c r="B12" s="241" t="s">
        <v>684</v>
      </c>
      <c r="C12" s="248" t="s">
        <v>639</v>
      </c>
      <c r="R12" s="1"/>
    </row>
    <row r="13" spans="1:24">
      <c r="D13" s="1"/>
    </row>
    <row r="14" spans="1:24">
      <c r="D14" s="1"/>
      <c r="E14" s="1"/>
      <c r="F14" s="1"/>
      <c r="G14" s="1"/>
      <c r="H14" s="1"/>
    </row>
    <row r="15" spans="1:24">
      <c r="D15" s="1"/>
      <c r="E15" s="1"/>
      <c r="F15" s="1"/>
      <c r="G15" s="1"/>
      <c r="H15" s="1"/>
    </row>
    <row r="16" spans="1:24">
      <c r="B16" s="1"/>
      <c r="C16" s="1"/>
      <c r="D16" s="1"/>
      <c r="E16" s="1"/>
    </row>
    <row r="17" spans="2:23">
      <c r="B17" s="1"/>
      <c r="C17" s="1"/>
      <c r="D17" s="1"/>
      <c r="E17" s="1"/>
      <c r="L17" s="21"/>
    </row>
    <row r="18" spans="2:23">
      <c r="B18" s="1"/>
      <c r="C18" s="1"/>
      <c r="D18" s="1"/>
      <c r="E18" s="1"/>
      <c r="L18" s="21"/>
    </row>
    <row r="19" spans="2:23">
      <c r="B19" s="1"/>
      <c r="C19" s="1"/>
      <c r="D19" s="1"/>
      <c r="E19" s="1"/>
      <c r="L19" s="21"/>
    </row>
    <row r="20" spans="2:23">
      <c r="B20" s="1"/>
      <c r="C20" s="1"/>
      <c r="L20" s="21"/>
    </row>
    <row r="21" spans="2:23">
      <c r="B21" s="1"/>
      <c r="C21" s="1"/>
      <c r="D21" s="236"/>
      <c r="L21" s="21"/>
    </row>
    <row r="22" spans="2:23" ht="18">
      <c r="B22" s="236"/>
      <c r="C22" s="238"/>
      <c r="L22" s="21"/>
      <c r="Q22" s="1"/>
      <c r="R22" s="1"/>
      <c r="S22" s="1"/>
      <c r="T22" s="1"/>
    </row>
    <row r="23" spans="2:23">
      <c r="L23" s="21"/>
    </row>
    <row r="24" spans="2:23">
      <c r="L24" s="21"/>
    </row>
    <row r="25" spans="2:23">
      <c r="L25" s="21"/>
      <c r="U25" s="236"/>
    </row>
    <row r="26" spans="2:23">
      <c r="L26" s="21"/>
    </row>
    <row r="27" spans="2:23" ht="18">
      <c r="L27" s="21"/>
      <c r="W27" s="237"/>
    </row>
    <row r="28" spans="2:23">
      <c r="B28" s="236"/>
      <c r="L28" s="21"/>
    </row>
    <row r="29" spans="2:23">
      <c r="L29" s="21"/>
    </row>
    <row r="30" spans="2:23">
      <c r="L30" s="21"/>
    </row>
    <row r="31" spans="2:23" ht="18">
      <c r="B31" s="238"/>
      <c r="L31" s="21"/>
    </row>
    <row r="32" spans="2:23">
      <c r="L32" s="21"/>
    </row>
    <row r="33" spans="12:12">
      <c r="L33" s="21"/>
    </row>
    <row r="34" spans="12:12">
      <c r="L34" s="249"/>
    </row>
    <row r="35" spans="12:12">
      <c r="L35" s="249"/>
    </row>
    <row r="36" spans="12:12">
      <c r="L36" s="249"/>
    </row>
    <row r="37" spans="12:12">
      <c r="L37" s="249"/>
    </row>
    <row r="38" spans="12:12">
      <c r="L38" s="249"/>
    </row>
    <row r="39" spans="12:12">
      <c r="L39" s="249"/>
    </row>
    <row r="40" spans="12:12">
      <c r="L40" s="249"/>
    </row>
    <row r="41" spans="12:12">
      <c r="L41" s="249"/>
    </row>
    <row r="42" spans="12:12">
      <c r="L42" s="249"/>
    </row>
  </sheetData>
  <pageMargins left="0.7" right="0.7" top="0.75" bottom="0.75" header="0.3" footer="0.3"/>
  <pageSetup scale="50" orientation="portrait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95CF9F-66AB-9740-85A5-5EB6D3F83990}">
  <sheetPr>
    <pageSetUpPr fitToPage="1"/>
  </sheetPr>
  <dimension ref="A1:AH46"/>
  <sheetViews>
    <sheetView topLeftCell="A4" workbookViewId="0">
      <selection activeCell="O12" sqref="O12:AA46"/>
    </sheetView>
  </sheetViews>
  <sheetFormatPr baseColWidth="10" defaultRowHeight="16"/>
  <cols>
    <col min="1" max="1" width="1.85546875" bestFit="1" customWidth="1"/>
    <col min="2" max="2" width="5.140625" customWidth="1"/>
    <col min="3" max="6" width="5.140625" bestFit="1" customWidth="1"/>
    <col min="7" max="7" width="5.140625" customWidth="1"/>
    <col min="8" max="8" width="5.140625" bestFit="1" customWidth="1"/>
    <col min="9" max="9" width="6.5703125" bestFit="1" customWidth="1"/>
    <col min="10" max="10" width="5.140625" bestFit="1" customWidth="1"/>
    <col min="11" max="13" width="6.5703125" bestFit="1" customWidth="1"/>
    <col min="14" max="14" width="1.7109375" customWidth="1"/>
    <col min="15" max="15" width="20.5703125" customWidth="1"/>
    <col min="16" max="16" width="9.140625" customWidth="1"/>
    <col min="17" max="17" width="10.140625" customWidth="1"/>
    <col min="18" max="18" width="1.7109375" customWidth="1"/>
    <col min="19" max="19" width="5.140625" bestFit="1" customWidth="1"/>
    <col min="20" max="20" width="6.28515625" bestFit="1" customWidth="1"/>
    <col min="21" max="21" width="5.7109375" bestFit="1" customWidth="1"/>
    <col min="22" max="22" width="5.140625" bestFit="1" customWidth="1"/>
    <col min="24" max="24" width="3" bestFit="1" customWidth="1"/>
    <col min="25" max="25" width="1.7109375" customWidth="1"/>
    <col min="26" max="26" width="5.140625" bestFit="1" customWidth="1"/>
    <col min="27" max="27" width="6.28515625" bestFit="1" customWidth="1"/>
    <col min="28" max="28" width="5.7109375" bestFit="1" customWidth="1"/>
    <col min="29" max="29" width="5.140625" bestFit="1" customWidth="1"/>
    <col min="31" max="31" width="3" bestFit="1" customWidth="1"/>
  </cols>
  <sheetData>
    <row r="1" spans="1:31" ht="17" thickBot="1">
      <c r="A1" s="6"/>
      <c r="B1" s="7" t="s">
        <v>681</v>
      </c>
      <c r="C1" s="6"/>
      <c r="D1" s="6"/>
      <c r="E1" s="6"/>
      <c r="F1" s="6"/>
      <c r="G1" s="6"/>
      <c r="H1" s="6"/>
      <c r="I1" s="6"/>
      <c r="V1" s="21"/>
      <c r="W1" s="21"/>
      <c r="X1" s="21"/>
      <c r="Y1" s="21"/>
      <c r="Z1" s="21"/>
      <c r="AA1" s="21"/>
      <c r="AB1" s="21"/>
      <c r="AC1" s="21"/>
      <c r="AD1" s="21"/>
    </row>
    <row r="2" spans="1:31" ht="35" thickBot="1">
      <c r="A2" s="6"/>
      <c r="B2" s="7" t="s">
        <v>519</v>
      </c>
      <c r="C2" s="7" t="s">
        <v>520</v>
      </c>
      <c r="D2" s="7" t="s">
        <v>521</v>
      </c>
      <c r="E2" s="7" t="s">
        <v>522</v>
      </c>
      <c r="F2" s="7" t="s">
        <v>523</v>
      </c>
      <c r="G2" s="7" t="s">
        <v>524</v>
      </c>
      <c r="H2" s="7" t="s">
        <v>525</v>
      </c>
      <c r="I2" s="7" t="s">
        <v>526</v>
      </c>
      <c r="K2" s="274"/>
      <c r="L2" s="275"/>
      <c r="M2" s="276"/>
      <c r="N2" s="277"/>
      <c r="O2" s="196" t="s">
        <v>527</v>
      </c>
      <c r="P2" s="208" t="s">
        <v>534</v>
      </c>
      <c r="Q2" s="197" t="str">
        <f>X2&amp;" rxns + error (µL)"</f>
        <v>29 rxns + error (µL)</v>
      </c>
      <c r="W2" s="214" t="s">
        <v>609</v>
      </c>
      <c r="X2" s="215">
        <f>COUNTIF(B3:I6,"*")</f>
        <v>29</v>
      </c>
      <c r="Y2" s="21"/>
      <c r="Z2" s="21"/>
      <c r="AA2" s="21"/>
      <c r="AB2" s="21"/>
      <c r="AC2" s="21"/>
      <c r="AD2" s="286"/>
      <c r="AE2" s="215"/>
    </row>
    <row r="3" spans="1:31" ht="17" customHeight="1" thickBot="1">
      <c r="A3" s="7">
        <v>1</v>
      </c>
      <c r="B3" s="263" t="s">
        <v>659</v>
      </c>
      <c r="C3" s="264" t="s">
        <v>660</v>
      </c>
      <c r="D3" s="264" t="s">
        <v>661</v>
      </c>
      <c r="E3" s="264" t="s">
        <v>662</v>
      </c>
      <c r="F3" s="264" t="s">
        <v>663</v>
      </c>
      <c r="G3" s="264" t="s">
        <v>664</v>
      </c>
      <c r="H3" s="264" t="s">
        <v>665</v>
      </c>
      <c r="I3" s="267" t="s">
        <v>666</v>
      </c>
      <c r="K3" s="278"/>
      <c r="L3" s="278"/>
      <c r="M3" s="279"/>
      <c r="N3" s="277"/>
      <c r="O3" s="199" t="s">
        <v>528</v>
      </c>
      <c r="P3" s="200">
        <v>22.2</v>
      </c>
      <c r="Q3" s="204">
        <f t="shared" ref="Q3:Q8" si="0">P3*1.1*$X$2</f>
        <v>708.18000000000006</v>
      </c>
      <c r="Y3" s="21"/>
      <c r="Z3" s="21"/>
      <c r="AA3" s="21"/>
      <c r="AB3" s="21"/>
      <c r="AC3" s="21"/>
      <c r="AD3" s="21"/>
    </row>
    <row r="4" spans="1:31" ht="17" customHeight="1" thickBot="1">
      <c r="A4" s="7">
        <v>2</v>
      </c>
      <c r="B4" s="265" t="s">
        <v>667</v>
      </c>
      <c r="C4" s="266" t="s">
        <v>668</v>
      </c>
      <c r="D4" s="266" t="s">
        <v>669</v>
      </c>
      <c r="E4" s="266" t="s">
        <v>670</v>
      </c>
      <c r="F4" s="266" t="s">
        <v>671</v>
      </c>
      <c r="G4" s="266" t="s">
        <v>672</v>
      </c>
      <c r="H4" s="266" t="s">
        <v>673</v>
      </c>
      <c r="I4" s="268" t="s">
        <v>674</v>
      </c>
      <c r="K4" s="278"/>
      <c r="L4" s="278"/>
      <c r="M4" s="279"/>
      <c r="N4" s="277"/>
      <c r="O4" s="194" t="s">
        <v>535</v>
      </c>
      <c r="P4" s="150">
        <v>3</v>
      </c>
      <c r="Q4" s="205">
        <f t="shared" si="0"/>
        <v>95.7</v>
      </c>
      <c r="Y4" s="21"/>
      <c r="Z4" s="21"/>
      <c r="AA4" s="21"/>
      <c r="AB4" s="21"/>
      <c r="AC4" s="21"/>
      <c r="AD4" s="21"/>
    </row>
    <row r="5" spans="1:31" ht="17" customHeight="1" thickBot="1">
      <c r="A5" s="7">
        <v>3</v>
      </c>
      <c r="B5" s="265" t="s">
        <v>675</v>
      </c>
      <c r="C5" s="266" t="s">
        <v>676</v>
      </c>
      <c r="D5" s="266" t="s">
        <v>677</v>
      </c>
      <c r="E5" s="266" t="s">
        <v>678</v>
      </c>
      <c r="F5" s="266" t="s">
        <v>679</v>
      </c>
      <c r="G5" s="266" t="s">
        <v>680</v>
      </c>
      <c r="H5" s="266" t="s">
        <v>388</v>
      </c>
      <c r="I5" s="268" t="s">
        <v>390</v>
      </c>
      <c r="K5" s="278"/>
      <c r="L5" s="278"/>
      <c r="M5" s="279"/>
      <c r="N5" s="277"/>
      <c r="O5" s="194" t="s">
        <v>536</v>
      </c>
      <c r="P5" s="150">
        <v>0.6</v>
      </c>
      <c r="Q5" s="205">
        <f t="shared" si="0"/>
        <v>19.14</v>
      </c>
      <c r="S5" s="188"/>
      <c r="T5" s="3" t="s">
        <v>529</v>
      </c>
      <c r="U5" s="189"/>
      <c r="V5" s="28"/>
      <c r="Y5" s="21"/>
      <c r="Z5" s="26"/>
      <c r="AA5" s="289"/>
      <c r="AB5" s="26"/>
      <c r="AC5" s="26"/>
      <c r="AD5" s="21"/>
    </row>
    <row r="6" spans="1:31" ht="17" customHeight="1" thickBot="1">
      <c r="A6" s="7">
        <v>4</v>
      </c>
      <c r="B6" s="265" t="s">
        <v>392</v>
      </c>
      <c r="C6" s="266" t="s">
        <v>396</v>
      </c>
      <c r="D6" s="266" t="s">
        <v>419</v>
      </c>
      <c r="E6" s="325" t="s">
        <v>201</v>
      </c>
      <c r="F6" s="326" t="s">
        <v>604</v>
      </c>
      <c r="G6" s="261"/>
      <c r="H6" s="261"/>
      <c r="I6" s="262"/>
      <c r="K6" s="280"/>
      <c r="L6" s="278"/>
      <c r="M6" s="279"/>
      <c r="N6" s="277"/>
      <c r="O6" s="195" t="s">
        <v>585</v>
      </c>
      <c r="P6" s="150">
        <v>1.5</v>
      </c>
      <c r="Q6" s="205">
        <f t="shared" si="0"/>
        <v>47.85</v>
      </c>
      <c r="S6" s="190"/>
      <c r="T6" s="26" t="s">
        <v>531</v>
      </c>
      <c r="U6" s="26" t="s">
        <v>540</v>
      </c>
      <c r="V6" s="27"/>
      <c r="Y6" s="21"/>
      <c r="Z6" s="26"/>
      <c r="AA6" s="26"/>
      <c r="AB6" s="26"/>
      <c r="AC6" s="26"/>
      <c r="AD6" s="21"/>
    </row>
    <row r="7" spans="1:31" ht="17" customHeight="1">
      <c r="D7" s="1"/>
      <c r="K7" s="278"/>
      <c r="L7" s="278"/>
      <c r="M7" s="279"/>
      <c r="N7" s="277"/>
      <c r="O7" s="194" t="s">
        <v>586</v>
      </c>
      <c r="P7" s="150">
        <v>1.5</v>
      </c>
      <c r="Q7" s="205">
        <f t="shared" si="0"/>
        <v>47.85</v>
      </c>
      <c r="S7" s="190"/>
      <c r="T7" s="189" t="s">
        <v>531</v>
      </c>
      <c r="U7" s="28" t="s">
        <v>530</v>
      </c>
      <c r="V7" s="27"/>
      <c r="Y7" s="21"/>
      <c r="Z7" s="26"/>
      <c r="AA7" s="26"/>
      <c r="AB7" s="26"/>
      <c r="AC7" s="26"/>
      <c r="AD7" s="21"/>
    </row>
    <row r="8" spans="1:31" ht="17" customHeight="1" thickBot="1">
      <c r="B8" s="241"/>
      <c r="C8" s="248" t="s">
        <v>639</v>
      </c>
      <c r="F8" s="324"/>
      <c r="G8" s="248" t="s">
        <v>685</v>
      </c>
      <c r="H8" s="1"/>
      <c r="K8" s="278"/>
      <c r="L8" s="278"/>
      <c r="M8" s="279"/>
      <c r="N8" s="277"/>
      <c r="O8" s="202" t="s">
        <v>537</v>
      </c>
      <c r="P8" s="203">
        <v>0.2</v>
      </c>
      <c r="Q8" s="206">
        <f t="shared" si="0"/>
        <v>6.3800000000000008</v>
      </c>
      <c r="S8" s="190"/>
      <c r="T8" s="26" t="s">
        <v>591</v>
      </c>
      <c r="U8" s="27" t="s">
        <v>530</v>
      </c>
      <c r="V8" s="4" t="s">
        <v>592</v>
      </c>
      <c r="Y8" s="21"/>
      <c r="Z8" s="26"/>
      <c r="AA8" s="26"/>
      <c r="AB8" s="26"/>
      <c r="AC8" s="289"/>
      <c r="AD8" s="21"/>
    </row>
    <row r="9" spans="1:31" ht="17" customHeight="1" thickTop="1" thickBot="1">
      <c r="D9" s="1"/>
      <c r="E9" s="1"/>
      <c r="F9" s="1"/>
      <c r="G9" s="1"/>
      <c r="H9" s="1"/>
      <c r="K9" s="278"/>
      <c r="L9" s="278"/>
      <c r="M9" s="279"/>
      <c r="N9" s="277"/>
      <c r="O9" s="192" t="s">
        <v>538</v>
      </c>
      <c r="P9" s="201">
        <v>1</v>
      </c>
      <c r="Q9" s="207"/>
      <c r="S9" s="190"/>
      <c r="T9" s="30" t="s">
        <v>532</v>
      </c>
      <c r="U9" s="29" t="s">
        <v>530</v>
      </c>
      <c r="V9" s="27"/>
      <c r="Y9" s="21"/>
      <c r="Z9" s="26"/>
      <c r="AA9" s="26"/>
      <c r="AB9" s="26"/>
      <c r="AC9" s="26"/>
      <c r="AD9" s="21"/>
    </row>
    <row r="10" spans="1:31" ht="17" customHeight="1" thickBot="1">
      <c r="B10" s="1" t="s">
        <v>682</v>
      </c>
      <c r="C10" s="1"/>
      <c r="D10" s="1"/>
      <c r="E10" s="1"/>
      <c r="K10" s="281"/>
      <c r="L10" s="281"/>
      <c r="M10" s="282"/>
      <c r="N10" s="277"/>
      <c r="O10" s="193" t="s">
        <v>539</v>
      </c>
      <c r="P10" s="198">
        <f>SUM(P3:P9)</f>
        <v>30</v>
      </c>
      <c r="Q10" s="209">
        <f>SUM(Q3:Q8)</f>
        <v>925.10000000000014</v>
      </c>
      <c r="S10" s="191"/>
      <c r="T10" s="30" t="s">
        <v>532</v>
      </c>
      <c r="U10" s="30" t="s">
        <v>540</v>
      </c>
      <c r="V10" s="29"/>
      <c r="Y10" s="21"/>
      <c r="Z10" s="26"/>
      <c r="AA10" s="26"/>
      <c r="AB10" s="26"/>
      <c r="AC10" s="26"/>
      <c r="AD10" s="21"/>
    </row>
    <row r="11" spans="1:31" ht="17" customHeight="1">
      <c r="B11" s="1" t="s">
        <v>683</v>
      </c>
      <c r="C11" s="1"/>
      <c r="D11" s="1"/>
      <c r="E11" s="1"/>
      <c r="V11" s="21"/>
      <c r="W11" s="21"/>
      <c r="X11" s="21"/>
      <c r="Y11" s="21"/>
      <c r="Z11" s="21"/>
      <c r="AA11" s="21"/>
      <c r="AB11" s="21"/>
      <c r="AC11" s="21"/>
      <c r="AD11" s="21"/>
    </row>
    <row r="12" spans="1:31">
      <c r="B12" s="1"/>
      <c r="C12" s="1"/>
      <c r="D12" s="1"/>
      <c r="E12" s="1"/>
      <c r="N12" s="1"/>
    </row>
    <row r="13" spans="1:31">
      <c r="A13" s="6"/>
      <c r="B13" s="7" t="s">
        <v>542</v>
      </c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</row>
    <row r="14" spans="1:31" ht="17" thickBot="1">
      <c r="A14" s="6"/>
      <c r="B14" s="7">
        <v>1</v>
      </c>
      <c r="C14" s="7">
        <v>2</v>
      </c>
      <c r="D14" s="7">
        <v>3</v>
      </c>
      <c r="E14" s="7">
        <v>4</v>
      </c>
      <c r="F14" s="7">
        <v>5</v>
      </c>
      <c r="G14" s="7">
        <v>6</v>
      </c>
      <c r="H14" s="7">
        <v>7</v>
      </c>
      <c r="I14" s="7">
        <v>8</v>
      </c>
      <c r="J14" s="7">
        <v>9</v>
      </c>
      <c r="K14" s="7">
        <v>10</v>
      </c>
      <c r="L14" s="7">
        <v>11</v>
      </c>
      <c r="M14" s="7">
        <v>12</v>
      </c>
    </row>
    <row r="15" spans="1:31">
      <c r="A15" s="7" t="s">
        <v>519</v>
      </c>
      <c r="B15" s="20" t="s">
        <v>19</v>
      </c>
      <c r="C15" s="254" t="s">
        <v>36</v>
      </c>
      <c r="D15" s="254" t="s">
        <v>54</v>
      </c>
      <c r="E15" s="19" t="s">
        <v>68</v>
      </c>
      <c r="F15" s="19" t="s">
        <v>83</v>
      </c>
      <c r="G15" s="19" t="s">
        <v>97</v>
      </c>
      <c r="H15" s="19" t="s">
        <v>111</v>
      </c>
      <c r="I15" s="19" t="s">
        <v>125</v>
      </c>
      <c r="J15" s="19" t="s">
        <v>142</v>
      </c>
      <c r="K15" s="19" t="s">
        <v>158</v>
      </c>
      <c r="L15" s="19" t="s">
        <v>172</v>
      </c>
      <c r="M15" s="18" t="s">
        <v>187</v>
      </c>
    </row>
    <row r="16" spans="1:31">
      <c r="A16" s="7" t="s">
        <v>520</v>
      </c>
      <c r="B16" s="17" t="s">
        <v>24</v>
      </c>
      <c r="C16" s="16" t="s">
        <v>38</v>
      </c>
      <c r="D16" s="255" t="s">
        <v>56</v>
      </c>
      <c r="E16" s="16" t="s">
        <v>70</v>
      </c>
      <c r="F16" s="16" t="s">
        <v>85</v>
      </c>
      <c r="G16" s="16" t="s">
        <v>99</v>
      </c>
      <c r="H16" s="255" t="s">
        <v>113</v>
      </c>
      <c r="I16" s="16" t="s">
        <v>127</v>
      </c>
      <c r="J16" s="16" t="s">
        <v>144</v>
      </c>
      <c r="K16" s="16" t="s">
        <v>160</v>
      </c>
      <c r="L16" s="255" t="s">
        <v>175</v>
      </c>
      <c r="M16" s="15" t="s">
        <v>189</v>
      </c>
    </row>
    <row r="17" spans="1:34">
      <c r="A17" s="7" t="s">
        <v>521</v>
      </c>
      <c r="B17" s="17" t="s">
        <v>26</v>
      </c>
      <c r="C17" s="16" t="s">
        <v>41</v>
      </c>
      <c r="D17" s="16" t="s">
        <v>58</v>
      </c>
      <c r="E17" s="16" t="s">
        <v>72</v>
      </c>
      <c r="F17" s="16" t="s">
        <v>87</v>
      </c>
      <c r="G17" s="16" t="s">
        <v>101</v>
      </c>
      <c r="H17" s="16" t="s">
        <v>115</v>
      </c>
      <c r="I17" s="16" t="s">
        <v>129</v>
      </c>
      <c r="J17" s="16" t="s">
        <v>146</v>
      </c>
      <c r="K17" s="255" t="s">
        <v>543</v>
      </c>
      <c r="L17" s="16" t="s">
        <v>177</v>
      </c>
      <c r="M17" s="15" t="s">
        <v>191</v>
      </c>
    </row>
    <row r="18" spans="1:34">
      <c r="A18" s="7" t="s">
        <v>522</v>
      </c>
      <c r="B18" s="17" t="s">
        <v>28</v>
      </c>
      <c r="C18" s="16" t="s">
        <v>46</v>
      </c>
      <c r="D18" s="16" t="s">
        <v>60</v>
      </c>
      <c r="E18" s="16" t="s">
        <v>74</v>
      </c>
      <c r="F18" s="16" t="s">
        <v>89</v>
      </c>
      <c r="G18" s="16" t="s">
        <v>103</v>
      </c>
      <c r="H18" s="16" t="s">
        <v>117</v>
      </c>
      <c r="I18" s="255" t="s">
        <v>131</v>
      </c>
      <c r="J18" s="16" t="s">
        <v>148</v>
      </c>
      <c r="K18" s="255" t="s">
        <v>164</v>
      </c>
      <c r="L18" s="16" t="s">
        <v>179</v>
      </c>
      <c r="M18" s="256" t="s">
        <v>193</v>
      </c>
    </row>
    <row r="19" spans="1:34">
      <c r="A19" s="7" t="s">
        <v>523</v>
      </c>
      <c r="B19" s="17" t="s">
        <v>30</v>
      </c>
      <c r="C19" s="255" t="s">
        <v>48</v>
      </c>
      <c r="D19" s="255" t="s">
        <v>62</v>
      </c>
      <c r="E19" s="16" t="s">
        <v>77</v>
      </c>
      <c r="F19" s="16" t="s">
        <v>91</v>
      </c>
      <c r="G19" s="16" t="s">
        <v>105</v>
      </c>
      <c r="H19" s="16" t="s">
        <v>119</v>
      </c>
      <c r="I19" s="16" t="s">
        <v>133</v>
      </c>
      <c r="J19" s="16" t="s">
        <v>151</v>
      </c>
      <c r="K19" s="16" t="s">
        <v>166</v>
      </c>
      <c r="L19" s="16" t="s">
        <v>181</v>
      </c>
      <c r="M19" s="15" t="s">
        <v>195</v>
      </c>
    </row>
    <row r="20" spans="1:34">
      <c r="A20" s="7" t="s">
        <v>524</v>
      </c>
      <c r="B20" s="17" t="s">
        <v>32</v>
      </c>
      <c r="C20" s="255" t="s">
        <v>50</v>
      </c>
      <c r="D20" s="16" t="s">
        <v>64</v>
      </c>
      <c r="E20" s="16" t="s">
        <v>79</v>
      </c>
      <c r="F20" s="16" t="s">
        <v>93</v>
      </c>
      <c r="G20" s="16" t="s">
        <v>107</v>
      </c>
      <c r="H20" s="16" t="s">
        <v>121</v>
      </c>
      <c r="I20" s="16" t="s">
        <v>135</v>
      </c>
      <c r="J20" s="16" t="s">
        <v>154</v>
      </c>
      <c r="K20" s="16" t="s">
        <v>168</v>
      </c>
      <c r="L20" s="255" t="s">
        <v>183</v>
      </c>
      <c r="M20" s="15" t="s">
        <v>197</v>
      </c>
    </row>
    <row r="21" spans="1:34">
      <c r="A21" s="7" t="s">
        <v>525</v>
      </c>
      <c r="B21" s="17" t="s">
        <v>34</v>
      </c>
      <c r="C21" s="16" t="s">
        <v>52</v>
      </c>
      <c r="D21" s="16" t="s">
        <v>66</v>
      </c>
      <c r="E21" s="16" t="s">
        <v>81</v>
      </c>
      <c r="F21" s="16" t="s">
        <v>95</v>
      </c>
      <c r="G21" s="16" t="s">
        <v>109</v>
      </c>
      <c r="H21" s="16" t="s">
        <v>123</v>
      </c>
      <c r="I21" s="255" t="s">
        <v>140</v>
      </c>
      <c r="J21" s="16" t="s">
        <v>156</v>
      </c>
      <c r="K21" s="16" t="s">
        <v>170</v>
      </c>
      <c r="L21" s="16" t="s">
        <v>185</v>
      </c>
      <c r="M21" s="15" t="s">
        <v>199</v>
      </c>
    </row>
    <row r="22" spans="1:34" ht="17" thickBot="1">
      <c r="A22" s="7" t="s">
        <v>526</v>
      </c>
      <c r="B22" s="94"/>
      <c r="C22" s="96"/>
      <c r="D22" s="96"/>
      <c r="E22" s="96"/>
      <c r="F22" s="96"/>
      <c r="G22" s="96"/>
      <c r="H22" s="96"/>
      <c r="I22" s="96"/>
      <c r="J22" s="96"/>
      <c r="K22" s="96"/>
      <c r="L22" s="96"/>
      <c r="M22" s="97"/>
      <c r="N22" s="21"/>
      <c r="O22" s="21"/>
      <c r="P22" s="21"/>
      <c r="Q22" s="21"/>
      <c r="R22" s="21"/>
      <c r="S22" s="21"/>
      <c r="T22" s="21"/>
    </row>
    <row r="23" spans="1:34"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</row>
    <row r="24" spans="1:34">
      <c r="A24" s="7"/>
      <c r="B24" s="7" t="s">
        <v>546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</row>
    <row r="25" spans="1:34" ht="17" thickBot="1">
      <c r="A25" s="7"/>
      <c r="B25" s="7">
        <v>1</v>
      </c>
      <c r="C25" s="7">
        <v>2</v>
      </c>
      <c r="D25" s="7">
        <v>3</v>
      </c>
      <c r="E25" s="7">
        <v>4</v>
      </c>
      <c r="F25" s="7">
        <v>5</v>
      </c>
      <c r="G25" s="7">
        <v>6</v>
      </c>
      <c r="H25" s="7">
        <v>7</v>
      </c>
      <c r="I25" s="7">
        <v>8</v>
      </c>
      <c r="J25" s="7">
        <v>9</v>
      </c>
      <c r="K25" s="7">
        <v>10</v>
      </c>
      <c r="L25" s="7">
        <v>11</v>
      </c>
      <c r="M25" s="7">
        <v>12</v>
      </c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</row>
    <row r="26" spans="1:34">
      <c r="A26" s="7" t="s">
        <v>519</v>
      </c>
      <c r="B26" s="327" t="s">
        <v>201</v>
      </c>
      <c r="C26" s="11" t="s">
        <v>216</v>
      </c>
      <c r="D26" s="11" t="s">
        <v>230</v>
      </c>
      <c r="E26" s="11" t="s">
        <v>247</v>
      </c>
      <c r="F26" s="11" t="s">
        <v>261</v>
      </c>
      <c r="G26" s="11" t="s">
        <v>275</v>
      </c>
      <c r="H26" s="11" t="s">
        <v>289</v>
      </c>
      <c r="I26" s="11" t="s">
        <v>304</v>
      </c>
      <c r="J26" s="11" t="s">
        <v>318</v>
      </c>
      <c r="K26" s="11" t="s">
        <v>332</v>
      </c>
      <c r="L26" s="11" t="s">
        <v>346</v>
      </c>
      <c r="M26" s="270" t="s">
        <v>547</v>
      </c>
      <c r="U26" s="21"/>
      <c r="V26" s="283"/>
      <c r="W26" s="284"/>
      <c r="X26" s="285"/>
      <c r="Y26" s="21"/>
      <c r="Z26" s="21"/>
      <c r="AA26" s="21"/>
      <c r="AB26" s="21"/>
      <c r="AC26" s="21"/>
      <c r="AD26" s="286"/>
      <c r="AE26" s="293"/>
      <c r="AF26" s="21"/>
      <c r="AG26" s="21"/>
      <c r="AH26" s="21"/>
    </row>
    <row r="27" spans="1:34" ht="18">
      <c r="A27" s="7" t="s">
        <v>520</v>
      </c>
      <c r="B27" s="10" t="s">
        <v>203</v>
      </c>
      <c r="C27" s="9" t="s">
        <v>218</v>
      </c>
      <c r="D27" s="9" t="s">
        <v>232</v>
      </c>
      <c r="E27" s="9" t="s">
        <v>249</v>
      </c>
      <c r="F27" s="269" t="s">
        <v>263</v>
      </c>
      <c r="G27" s="9" t="s">
        <v>277</v>
      </c>
      <c r="H27" s="269" t="s">
        <v>292</v>
      </c>
      <c r="I27" s="9" t="s">
        <v>306</v>
      </c>
      <c r="J27" s="9" t="s">
        <v>320</v>
      </c>
      <c r="K27" s="9" t="s">
        <v>334</v>
      </c>
      <c r="L27" s="9" t="s">
        <v>348</v>
      </c>
      <c r="M27" s="8" t="s">
        <v>366</v>
      </c>
      <c r="O27" s="237"/>
      <c r="U27" s="21"/>
      <c r="V27" s="287"/>
      <c r="W27" s="287"/>
      <c r="X27" s="288"/>
      <c r="Y27" s="21"/>
      <c r="Z27" s="21"/>
      <c r="AA27" s="21"/>
      <c r="AB27" s="21"/>
      <c r="AC27" s="21"/>
      <c r="AD27" s="21"/>
      <c r="AE27" s="21"/>
      <c r="AF27" s="21"/>
      <c r="AG27" s="21"/>
      <c r="AH27" s="21"/>
    </row>
    <row r="28" spans="1:34">
      <c r="A28" s="7" t="s">
        <v>521</v>
      </c>
      <c r="B28" s="10" t="s">
        <v>205</v>
      </c>
      <c r="C28" s="9" t="s">
        <v>220</v>
      </c>
      <c r="D28" s="9" t="s">
        <v>237</v>
      </c>
      <c r="E28" s="9" t="s">
        <v>251</v>
      </c>
      <c r="F28" s="269" t="s">
        <v>265</v>
      </c>
      <c r="G28" s="9" t="s">
        <v>279</v>
      </c>
      <c r="H28" s="9" t="s">
        <v>294</v>
      </c>
      <c r="I28" s="9" t="s">
        <v>308</v>
      </c>
      <c r="J28" s="9" t="s">
        <v>322</v>
      </c>
      <c r="K28" s="9" t="s">
        <v>336</v>
      </c>
      <c r="L28" s="9" t="s">
        <v>351</v>
      </c>
      <c r="M28" s="8" t="s">
        <v>368</v>
      </c>
      <c r="U28" s="21"/>
      <c r="V28" s="287"/>
      <c r="W28" s="287"/>
      <c r="X28" s="288"/>
      <c r="Y28" s="21"/>
      <c r="Z28" s="21"/>
      <c r="AA28" s="21"/>
      <c r="AB28" s="21"/>
      <c r="AC28" s="21"/>
      <c r="AD28" s="21"/>
      <c r="AE28" s="21"/>
      <c r="AF28" s="21"/>
      <c r="AG28" s="21"/>
      <c r="AH28" s="21"/>
    </row>
    <row r="29" spans="1:34">
      <c r="A29" s="7" t="s">
        <v>522</v>
      </c>
      <c r="B29" s="10" t="s">
        <v>207</v>
      </c>
      <c r="C29" s="9" t="s">
        <v>222</v>
      </c>
      <c r="D29" s="9" t="s">
        <v>239</v>
      </c>
      <c r="E29" s="9" t="s">
        <v>253</v>
      </c>
      <c r="F29" s="9" t="s">
        <v>267</v>
      </c>
      <c r="G29" s="9" t="s">
        <v>281</v>
      </c>
      <c r="H29" s="9" t="s">
        <v>296</v>
      </c>
      <c r="I29" s="9" t="s">
        <v>310</v>
      </c>
      <c r="J29" s="9" t="s">
        <v>324</v>
      </c>
      <c r="K29" s="9" t="s">
        <v>338</v>
      </c>
      <c r="L29" s="9" t="s">
        <v>353</v>
      </c>
      <c r="M29" s="271" t="s">
        <v>370</v>
      </c>
      <c r="U29" s="21"/>
      <c r="V29" s="287"/>
      <c r="W29" s="287"/>
      <c r="X29" s="288"/>
      <c r="Y29" s="21"/>
      <c r="Z29" s="26"/>
      <c r="AA29" s="289"/>
      <c r="AB29" s="26"/>
      <c r="AC29" s="26"/>
      <c r="AD29" s="21"/>
      <c r="AE29" s="21"/>
      <c r="AF29" s="21"/>
      <c r="AG29" s="21"/>
      <c r="AH29" s="21"/>
    </row>
    <row r="30" spans="1:34">
      <c r="A30" s="7" t="s">
        <v>523</v>
      </c>
      <c r="B30" s="10" t="s">
        <v>209</v>
      </c>
      <c r="C30" s="9" t="s">
        <v>224</v>
      </c>
      <c r="D30" s="9" t="s">
        <v>241</v>
      </c>
      <c r="E30" s="9" t="s">
        <v>255</v>
      </c>
      <c r="F30" s="9" t="s">
        <v>269</v>
      </c>
      <c r="G30" s="9" t="s">
        <v>283</v>
      </c>
      <c r="H30" s="269" t="s">
        <v>298</v>
      </c>
      <c r="I30" s="9" t="s">
        <v>312</v>
      </c>
      <c r="J30" s="9" t="s">
        <v>326</v>
      </c>
      <c r="K30" s="9" t="s">
        <v>340</v>
      </c>
      <c r="L30" s="9" t="s">
        <v>355</v>
      </c>
      <c r="M30" s="8" t="s">
        <v>372</v>
      </c>
      <c r="U30" s="21"/>
      <c r="V30" s="290"/>
      <c r="W30" s="287"/>
      <c r="X30" s="288"/>
      <c r="Y30" s="21"/>
      <c r="Z30" s="26"/>
      <c r="AA30" s="26"/>
      <c r="AB30" s="26"/>
      <c r="AC30" s="26"/>
      <c r="AD30" s="21"/>
      <c r="AE30" s="21"/>
      <c r="AF30" s="21"/>
      <c r="AG30" s="21"/>
      <c r="AH30" s="21"/>
    </row>
    <row r="31" spans="1:34">
      <c r="A31" s="7" t="s">
        <v>524</v>
      </c>
      <c r="B31" s="10" t="s">
        <v>211</v>
      </c>
      <c r="C31" s="9" t="s">
        <v>226</v>
      </c>
      <c r="D31" s="269" t="s">
        <v>243</v>
      </c>
      <c r="E31" s="9" t="s">
        <v>257</v>
      </c>
      <c r="F31" s="9" t="s">
        <v>271</v>
      </c>
      <c r="G31" s="269" t="s">
        <v>285</v>
      </c>
      <c r="H31" s="9" t="s">
        <v>300</v>
      </c>
      <c r="I31" s="9" t="s">
        <v>314</v>
      </c>
      <c r="J31" s="9" t="s">
        <v>328</v>
      </c>
      <c r="K31" s="9" t="s">
        <v>342</v>
      </c>
      <c r="L31" s="9" t="s">
        <v>357</v>
      </c>
      <c r="M31" s="8" t="s">
        <v>374</v>
      </c>
      <c r="U31" s="21"/>
      <c r="V31" s="287"/>
      <c r="W31" s="287"/>
      <c r="X31" s="288"/>
      <c r="Y31" s="21"/>
      <c r="Z31" s="26"/>
      <c r="AA31" s="26"/>
      <c r="AB31" s="26"/>
      <c r="AC31" s="26"/>
      <c r="AD31" s="21"/>
      <c r="AE31" s="21"/>
      <c r="AF31" s="21"/>
      <c r="AG31" s="21"/>
      <c r="AH31" s="21"/>
    </row>
    <row r="32" spans="1:34">
      <c r="A32" s="7" t="s">
        <v>525</v>
      </c>
      <c r="B32" s="10" t="s">
        <v>213</v>
      </c>
      <c r="C32" s="9" t="s">
        <v>228</v>
      </c>
      <c r="D32" s="9" t="s">
        <v>245</v>
      </c>
      <c r="E32" s="9" t="s">
        <v>259</v>
      </c>
      <c r="F32" s="9" t="s">
        <v>273</v>
      </c>
      <c r="G32" s="9" t="s">
        <v>287</v>
      </c>
      <c r="H32" s="9" t="s">
        <v>302</v>
      </c>
      <c r="I32" s="9" t="s">
        <v>316</v>
      </c>
      <c r="J32" s="9" t="s">
        <v>330</v>
      </c>
      <c r="K32" s="9" t="s">
        <v>344</v>
      </c>
      <c r="L32" s="9" t="s">
        <v>362</v>
      </c>
      <c r="M32" s="8" t="s">
        <v>376</v>
      </c>
      <c r="U32" s="21"/>
      <c r="V32" s="287"/>
      <c r="W32" s="287"/>
      <c r="X32" s="288"/>
      <c r="Y32" s="21"/>
      <c r="Z32" s="26"/>
      <c r="AA32" s="26"/>
      <c r="AB32" s="26"/>
      <c r="AC32" s="289"/>
      <c r="AD32" s="21"/>
      <c r="AE32" s="21"/>
      <c r="AF32" s="21"/>
      <c r="AG32" s="21"/>
      <c r="AH32" s="21"/>
    </row>
    <row r="33" spans="1:34" ht="17" thickBot="1">
      <c r="A33" s="7" t="s">
        <v>526</v>
      </c>
      <c r="B33" s="94"/>
      <c r="C33" s="96"/>
      <c r="D33" s="96"/>
      <c r="E33" s="96"/>
      <c r="F33" s="96"/>
      <c r="G33" s="96"/>
      <c r="H33" s="96"/>
      <c r="I33" s="96"/>
      <c r="J33" s="96"/>
      <c r="K33" s="96"/>
      <c r="L33" s="96"/>
      <c r="M33" s="97"/>
      <c r="U33" s="21"/>
      <c r="V33" s="287"/>
      <c r="W33" s="287"/>
      <c r="X33" s="288"/>
      <c r="Y33" s="21"/>
      <c r="Z33" s="26"/>
      <c r="AA33" s="26"/>
      <c r="AB33" s="26"/>
      <c r="AC33" s="26"/>
      <c r="AD33" s="21"/>
      <c r="AE33" s="21"/>
      <c r="AF33" s="21"/>
      <c r="AG33" s="21"/>
      <c r="AH33" s="21"/>
    </row>
    <row r="34" spans="1:34">
      <c r="U34" s="21"/>
      <c r="V34" s="291"/>
      <c r="W34" s="291"/>
      <c r="X34" s="292"/>
      <c r="Y34" s="21"/>
      <c r="Z34" s="26"/>
      <c r="AA34" s="26"/>
      <c r="AB34" s="26"/>
      <c r="AC34" s="26"/>
      <c r="AD34" s="21"/>
      <c r="AE34" s="21"/>
      <c r="AF34" s="21"/>
      <c r="AG34" s="21"/>
      <c r="AH34" s="21"/>
    </row>
    <row r="35" spans="1:34">
      <c r="A35" s="6"/>
      <c r="B35" s="7" t="s">
        <v>550</v>
      </c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</row>
    <row r="36" spans="1:34" ht="17" thickBot="1">
      <c r="A36" s="7"/>
      <c r="B36" s="7">
        <v>1</v>
      </c>
      <c r="C36" s="7">
        <v>2</v>
      </c>
      <c r="D36" s="7">
        <v>3</v>
      </c>
      <c r="E36" s="7">
        <v>4</v>
      </c>
      <c r="F36" s="7">
        <v>5</v>
      </c>
      <c r="G36" s="7">
        <v>6</v>
      </c>
      <c r="H36" s="7">
        <v>7</v>
      </c>
      <c r="I36" s="7">
        <v>8</v>
      </c>
      <c r="J36" s="7">
        <v>9</v>
      </c>
      <c r="K36" s="7">
        <v>10</v>
      </c>
      <c r="L36" s="7">
        <v>11</v>
      </c>
      <c r="M36" s="7">
        <v>12</v>
      </c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</row>
    <row r="37" spans="1:34">
      <c r="A37" s="7" t="s">
        <v>519</v>
      </c>
      <c r="B37" s="12" t="s">
        <v>379</v>
      </c>
      <c r="C37" s="273" t="s">
        <v>390</v>
      </c>
      <c r="D37" s="11" t="s">
        <v>400</v>
      </c>
      <c r="E37" s="11" t="s">
        <v>413</v>
      </c>
      <c r="F37" s="11" t="s">
        <v>423</v>
      </c>
      <c r="G37" s="11" t="s">
        <v>433</v>
      </c>
      <c r="H37" s="11" t="s">
        <v>443</v>
      </c>
      <c r="I37" s="11" t="s">
        <v>453</v>
      </c>
      <c r="J37" s="11" t="s">
        <v>463</v>
      </c>
      <c r="K37" s="11" t="s">
        <v>473</v>
      </c>
      <c r="L37" s="11" t="s">
        <v>483</v>
      </c>
      <c r="M37" s="100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</row>
    <row r="38" spans="1:34">
      <c r="A38" s="7" t="s">
        <v>520</v>
      </c>
      <c r="B38" s="10" t="s">
        <v>381</v>
      </c>
      <c r="C38" s="269" t="s">
        <v>392</v>
      </c>
      <c r="D38" s="9" t="s">
        <v>404</v>
      </c>
      <c r="E38" s="9" t="s">
        <v>415</v>
      </c>
      <c r="F38" s="9" t="s">
        <v>425</v>
      </c>
      <c r="G38" s="9" t="s">
        <v>435</v>
      </c>
      <c r="H38" s="9" t="s">
        <v>445</v>
      </c>
      <c r="I38" s="9" t="s">
        <v>562</v>
      </c>
      <c r="J38" s="9" t="s">
        <v>465</v>
      </c>
      <c r="K38" s="9" t="s">
        <v>475</v>
      </c>
      <c r="L38" s="9" t="s">
        <v>485</v>
      </c>
      <c r="M38" s="99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</row>
    <row r="39" spans="1:34">
      <c r="A39" s="7" t="s">
        <v>521</v>
      </c>
      <c r="B39" s="10" t="s">
        <v>383</v>
      </c>
      <c r="C39" s="9" t="s">
        <v>394</v>
      </c>
      <c r="D39" s="9" t="s">
        <v>406</v>
      </c>
      <c r="E39" s="9" t="s">
        <v>417</v>
      </c>
      <c r="F39" s="9" t="s">
        <v>427</v>
      </c>
      <c r="G39" s="9" t="s">
        <v>437</v>
      </c>
      <c r="H39" s="9" t="s">
        <v>447</v>
      </c>
      <c r="I39" s="9" t="s">
        <v>457</v>
      </c>
      <c r="J39" s="9" t="s">
        <v>467</v>
      </c>
      <c r="K39" s="9" t="s">
        <v>477</v>
      </c>
      <c r="L39" s="9" t="s">
        <v>551</v>
      </c>
      <c r="M39" s="99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</row>
    <row r="40" spans="1:34">
      <c r="A40" s="7" t="s">
        <v>522</v>
      </c>
      <c r="B40" s="10" t="s">
        <v>385</v>
      </c>
      <c r="C40" s="269" t="s">
        <v>396</v>
      </c>
      <c r="D40" s="9" t="s">
        <v>408</v>
      </c>
      <c r="E40" s="269" t="s">
        <v>419</v>
      </c>
      <c r="F40" s="9" t="s">
        <v>429</v>
      </c>
      <c r="G40" s="9" t="s">
        <v>439</v>
      </c>
      <c r="H40" s="9" t="s">
        <v>449</v>
      </c>
      <c r="I40" s="9" t="s">
        <v>459</v>
      </c>
      <c r="J40" s="9" t="s">
        <v>469</v>
      </c>
      <c r="K40" s="9" t="s">
        <v>479</v>
      </c>
      <c r="L40" s="9" t="s">
        <v>552</v>
      </c>
      <c r="M40" s="99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</row>
    <row r="41" spans="1:34">
      <c r="A41" s="7" t="s">
        <v>523</v>
      </c>
      <c r="B41" s="272" t="s">
        <v>388</v>
      </c>
      <c r="C41" s="9" t="s">
        <v>398</v>
      </c>
      <c r="D41" s="9" t="s">
        <v>411</v>
      </c>
      <c r="E41" s="9" t="s">
        <v>421</v>
      </c>
      <c r="F41" s="9" t="s">
        <v>431</v>
      </c>
      <c r="G41" s="9" t="s">
        <v>441</v>
      </c>
      <c r="H41" s="9" t="s">
        <v>451</v>
      </c>
      <c r="I41" s="9" t="s">
        <v>461</v>
      </c>
      <c r="J41" s="9" t="s">
        <v>471</v>
      </c>
      <c r="K41" s="9" t="s">
        <v>481</v>
      </c>
      <c r="L41" s="9" t="s">
        <v>553</v>
      </c>
      <c r="M41" s="99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</row>
    <row r="42" spans="1:34">
      <c r="A42" s="7" t="s">
        <v>524</v>
      </c>
      <c r="B42" s="98"/>
      <c r="C42" s="95"/>
      <c r="D42" s="95"/>
      <c r="E42" s="95"/>
      <c r="F42" s="95"/>
      <c r="G42" s="95"/>
      <c r="H42" s="95"/>
      <c r="I42" s="95"/>
      <c r="J42" s="95"/>
      <c r="K42" s="95"/>
      <c r="L42" s="95"/>
      <c r="M42" s="99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</row>
    <row r="43" spans="1:34">
      <c r="A43" s="7" t="s">
        <v>525</v>
      </c>
      <c r="B43" s="98"/>
      <c r="C43" s="95"/>
      <c r="D43" s="95"/>
      <c r="E43" s="95"/>
      <c r="F43" s="95"/>
      <c r="G43" s="95"/>
      <c r="H43" s="95"/>
      <c r="I43" s="95"/>
      <c r="J43" s="95"/>
      <c r="K43" s="95"/>
      <c r="L43" s="95"/>
      <c r="M43" s="99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</row>
    <row r="44" spans="1:34" ht="17" thickBot="1">
      <c r="A44" s="7" t="s">
        <v>526</v>
      </c>
      <c r="B44" s="94"/>
      <c r="C44" s="96"/>
      <c r="D44" s="96"/>
      <c r="E44" s="96"/>
      <c r="F44" s="96"/>
      <c r="G44" s="96"/>
      <c r="H44" s="96"/>
      <c r="I44" s="96"/>
      <c r="J44" s="96"/>
      <c r="K44" s="96"/>
      <c r="L44" s="96"/>
      <c r="M44" s="97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</row>
    <row r="45" spans="1:34"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</row>
    <row r="46" spans="1:34"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</row>
  </sheetData>
  <pageMargins left="0.7" right="0.7" top="0.75" bottom="0.75" header="0.3" footer="0.3"/>
  <pageSetup scale="45" orientation="portrait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87A582-8B3C-7848-A03F-36F7345F1CAA}">
  <sheetPr>
    <pageSetUpPr fitToPage="1"/>
  </sheetPr>
  <dimension ref="A1:AV274"/>
  <sheetViews>
    <sheetView workbookViewId="0">
      <selection activeCell="A2" sqref="A2:F69"/>
    </sheetView>
  </sheetViews>
  <sheetFormatPr baseColWidth="10" defaultRowHeight="16"/>
  <cols>
    <col min="1" max="1" width="7.140625" bestFit="1" customWidth="1"/>
    <col min="3" max="3" width="9.140625" bestFit="1" customWidth="1"/>
    <col min="4" max="4" width="11.140625" bestFit="1" customWidth="1"/>
    <col min="5" max="5" width="10.28515625" bestFit="1" customWidth="1"/>
    <col min="6" max="6" width="8.140625" bestFit="1" customWidth="1"/>
    <col min="10" max="10" width="7.140625" bestFit="1" customWidth="1"/>
    <col min="11" max="11" width="5.7109375" bestFit="1" customWidth="1"/>
    <col min="12" max="12" width="5.28515625" bestFit="1" customWidth="1"/>
    <col min="13" max="13" width="2.85546875" customWidth="1"/>
    <col min="14" max="14" width="7.140625" bestFit="1" customWidth="1"/>
    <col min="15" max="15" width="5.7109375" bestFit="1" customWidth="1"/>
    <col min="16" max="16" width="5.28515625" bestFit="1" customWidth="1"/>
    <col min="17" max="17" width="2.85546875" customWidth="1"/>
    <col min="18" max="18" width="7.140625" bestFit="1" customWidth="1"/>
    <col min="19" max="19" width="5.7109375" bestFit="1" customWidth="1"/>
    <col min="20" max="20" width="5.28515625" bestFit="1" customWidth="1"/>
    <col min="21" max="21" width="2.85546875" customWidth="1"/>
    <col min="22" max="22" width="7.140625" bestFit="1" customWidth="1"/>
    <col min="23" max="23" width="5.7109375" bestFit="1" customWidth="1"/>
    <col min="24" max="24" width="5.28515625" bestFit="1" customWidth="1"/>
    <col min="25" max="25" width="2.85546875" customWidth="1"/>
    <col min="26" max="26" width="7.140625" bestFit="1" customWidth="1"/>
    <col min="27" max="27" width="5.7109375" bestFit="1" customWidth="1"/>
    <col min="28" max="28" width="5.28515625" bestFit="1" customWidth="1"/>
    <col min="29" max="29" width="2.85546875" customWidth="1"/>
    <col min="30" max="30" width="7.140625" bestFit="1" customWidth="1"/>
    <col min="31" max="31" width="5.7109375" bestFit="1" customWidth="1"/>
    <col min="32" max="32" width="5.28515625" bestFit="1" customWidth="1"/>
    <col min="33" max="33" width="2.85546875" customWidth="1"/>
    <col min="34" max="34" width="7.140625" bestFit="1" customWidth="1"/>
    <col min="35" max="35" width="5.7109375" bestFit="1" customWidth="1"/>
    <col min="36" max="36" width="5.28515625" bestFit="1" customWidth="1"/>
    <col min="37" max="37" width="2.85546875" customWidth="1"/>
    <col min="38" max="38" width="7.140625" bestFit="1" customWidth="1"/>
    <col min="39" max="39" width="5.7109375" bestFit="1" customWidth="1"/>
    <col min="40" max="40" width="5.28515625" bestFit="1" customWidth="1"/>
    <col min="41" max="41" width="2.85546875" customWidth="1"/>
    <col min="42" max="42" width="7.140625" bestFit="1" customWidth="1"/>
    <col min="43" max="43" width="5.7109375" bestFit="1" customWidth="1"/>
    <col min="44" max="44" width="5.28515625" bestFit="1" customWidth="1"/>
    <col min="45" max="45" width="2.85546875" customWidth="1"/>
    <col min="46" max="46" width="7.140625" bestFit="1" customWidth="1"/>
    <col min="47" max="47" width="5.7109375" bestFit="1" customWidth="1"/>
    <col min="48" max="48" width="5.28515625" bestFit="1" customWidth="1"/>
  </cols>
  <sheetData>
    <row r="1" spans="1:48" ht="35" thickBot="1">
      <c r="A1" s="105" t="s">
        <v>486</v>
      </c>
      <c r="B1" s="73" t="s">
        <v>558</v>
      </c>
      <c r="C1" s="73" t="s">
        <v>557</v>
      </c>
      <c r="D1" s="73" t="s">
        <v>559</v>
      </c>
      <c r="E1" s="73" t="s">
        <v>560</v>
      </c>
      <c r="F1" s="73" t="s">
        <v>561</v>
      </c>
      <c r="G1" s="73" t="s">
        <v>1062</v>
      </c>
      <c r="H1" s="112" t="s">
        <v>1061</v>
      </c>
      <c r="J1" s="239" t="s">
        <v>486</v>
      </c>
      <c r="K1" s="240" t="s">
        <v>636</v>
      </c>
      <c r="L1" s="137" t="s">
        <v>490</v>
      </c>
      <c r="N1" s="239" t="s">
        <v>486</v>
      </c>
      <c r="O1" s="240" t="s">
        <v>636</v>
      </c>
      <c r="P1" s="137" t="s">
        <v>490</v>
      </c>
      <c r="R1" s="239" t="s">
        <v>486</v>
      </c>
      <c r="S1" s="240" t="s">
        <v>636</v>
      </c>
      <c r="T1" s="137" t="s">
        <v>490</v>
      </c>
      <c r="V1" s="239" t="s">
        <v>486</v>
      </c>
      <c r="W1" s="240" t="s">
        <v>636</v>
      </c>
      <c r="X1" s="137" t="s">
        <v>490</v>
      </c>
      <c r="Z1" s="239" t="s">
        <v>486</v>
      </c>
      <c r="AA1" s="240" t="s">
        <v>636</v>
      </c>
      <c r="AB1" s="137" t="s">
        <v>490</v>
      </c>
      <c r="AD1" s="239" t="s">
        <v>486</v>
      </c>
      <c r="AE1" s="240" t="s">
        <v>636</v>
      </c>
      <c r="AF1" s="137" t="s">
        <v>490</v>
      </c>
      <c r="AH1" s="239" t="s">
        <v>486</v>
      </c>
      <c r="AI1" s="240" t="s">
        <v>636</v>
      </c>
      <c r="AJ1" s="137" t="s">
        <v>490</v>
      </c>
      <c r="AL1" s="239" t="s">
        <v>486</v>
      </c>
      <c r="AM1" s="240" t="s">
        <v>636</v>
      </c>
      <c r="AN1" s="137" t="s">
        <v>490</v>
      </c>
      <c r="AP1" s="239" t="s">
        <v>486</v>
      </c>
      <c r="AQ1" s="240" t="s">
        <v>636</v>
      </c>
      <c r="AR1" s="137" t="s">
        <v>490</v>
      </c>
      <c r="AT1" s="239" t="s">
        <v>486</v>
      </c>
      <c r="AU1" s="240" t="s">
        <v>636</v>
      </c>
      <c r="AV1" s="137" t="s">
        <v>490</v>
      </c>
    </row>
    <row r="2" spans="1:48" ht="17" thickTop="1">
      <c r="A2" s="43" t="s">
        <v>19</v>
      </c>
      <c r="B2" s="111">
        <v>17.2</v>
      </c>
      <c r="C2" s="103">
        <v>20</v>
      </c>
      <c r="D2" s="103">
        <v>5</v>
      </c>
      <c r="E2" s="218">
        <f t="shared" ref="E2:E65" si="0">(C2*D2)/B2</f>
        <v>5.8139534883720936</v>
      </c>
      <c r="F2" s="353">
        <f t="shared" ref="F2:F65" si="1">C2-E2</f>
        <v>14.186046511627907</v>
      </c>
      <c r="G2" s="103">
        <v>1</v>
      </c>
      <c r="H2" s="138" t="s">
        <v>1059</v>
      </c>
      <c r="J2" s="43" t="s">
        <v>19</v>
      </c>
      <c r="K2" s="111">
        <v>17.2</v>
      </c>
      <c r="L2" s="138" t="s">
        <v>492</v>
      </c>
      <c r="N2" s="43" t="s">
        <v>83</v>
      </c>
      <c r="O2" s="111">
        <v>31</v>
      </c>
      <c r="P2" s="138" t="s">
        <v>492</v>
      </c>
      <c r="R2" s="43" t="s">
        <v>142</v>
      </c>
      <c r="S2" s="111">
        <v>26</v>
      </c>
      <c r="T2" s="138" t="s">
        <v>492</v>
      </c>
      <c r="V2" s="44" t="s">
        <v>201</v>
      </c>
      <c r="W2" s="39">
        <v>31.6</v>
      </c>
      <c r="X2" s="138" t="s">
        <v>492</v>
      </c>
      <c r="Z2" s="44" t="s">
        <v>261</v>
      </c>
      <c r="AA2" s="39">
        <v>25.6</v>
      </c>
      <c r="AB2" s="138" t="s">
        <v>492</v>
      </c>
      <c r="AD2" s="44" t="s">
        <v>318</v>
      </c>
      <c r="AE2" s="39">
        <v>43</v>
      </c>
      <c r="AF2" s="138" t="s">
        <v>492</v>
      </c>
      <c r="AH2" s="44" t="s">
        <v>379</v>
      </c>
      <c r="AI2" s="39">
        <v>30</v>
      </c>
      <c r="AJ2" s="138" t="s">
        <v>492</v>
      </c>
      <c r="AL2" s="44" t="s">
        <v>439</v>
      </c>
      <c r="AM2" s="39">
        <v>35</v>
      </c>
      <c r="AN2" s="138" t="s">
        <v>492</v>
      </c>
      <c r="AP2" s="44" t="s">
        <v>642</v>
      </c>
      <c r="AQ2" s="39">
        <v>8.36</v>
      </c>
      <c r="AR2" s="138" t="s">
        <v>492</v>
      </c>
      <c r="AT2" s="331" t="s">
        <v>686</v>
      </c>
      <c r="AU2" s="39">
        <v>31.4</v>
      </c>
      <c r="AV2" s="40" t="s">
        <v>492</v>
      </c>
    </row>
    <row r="3" spans="1:48">
      <c r="A3" s="44" t="s">
        <v>24</v>
      </c>
      <c r="B3" s="106">
        <v>17.899999999999999</v>
      </c>
      <c r="C3" s="39">
        <v>20</v>
      </c>
      <c r="D3" s="39">
        <v>5</v>
      </c>
      <c r="E3" s="258">
        <f t="shared" si="0"/>
        <v>5.5865921787709505</v>
      </c>
      <c r="F3" s="351">
        <f t="shared" si="1"/>
        <v>14.41340782122905</v>
      </c>
      <c r="G3" s="39">
        <v>1</v>
      </c>
      <c r="H3" s="40" t="s">
        <v>1059</v>
      </c>
      <c r="J3" s="44" t="s">
        <v>24</v>
      </c>
      <c r="K3" s="106">
        <v>17.899999999999999</v>
      </c>
      <c r="L3" s="40" t="s">
        <v>492</v>
      </c>
      <c r="N3" s="43" t="s">
        <v>85</v>
      </c>
      <c r="O3" s="111">
        <v>28.4</v>
      </c>
      <c r="P3" s="40" t="s">
        <v>492</v>
      </c>
      <c r="R3" s="43" t="s">
        <v>144</v>
      </c>
      <c r="S3" s="111">
        <v>30</v>
      </c>
      <c r="T3" s="40" t="s">
        <v>492</v>
      </c>
      <c r="V3" s="44" t="s">
        <v>203</v>
      </c>
      <c r="W3" s="39">
        <v>42.6</v>
      </c>
      <c r="X3" s="40" t="s">
        <v>492</v>
      </c>
      <c r="Z3" s="44" t="s">
        <v>263</v>
      </c>
      <c r="AA3" s="39">
        <v>12.4</v>
      </c>
      <c r="AB3" s="40" t="s">
        <v>492</v>
      </c>
      <c r="AD3" s="44" t="s">
        <v>320</v>
      </c>
      <c r="AE3" s="39">
        <v>27</v>
      </c>
      <c r="AF3" s="40" t="s">
        <v>492</v>
      </c>
      <c r="AH3" s="44" t="s">
        <v>381</v>
      </c>
      <c r="AI3" s="39">
        <v>24.4</v>
      </c>
      <c r="AJ3" s="40" t="s">
        <v>492</v>
      </c>
      <c r="AL3" s="44" t="s">
        <v>441</v>
      </c>
      <c r="AM3" s="39">
        <v>34.6</v>
      </c>
      <c r="AN3" s="40" t="s">
        <v>492</v>
      </c>
      <c r="AP3" s="44" t="s">
        <v>643</v>
      </c>
      <c r="AQ3" s="39">
        <v>16.100000000000001</v>
      </c>
      <c r="AR3" s="40" t="s">
        <v>492</v>
      </c>
      <c r="AT3" s="332" t="s">
        <v>687</v>
      </c>
      <c r="AU3" s="39">
        <v>23</v>
      </c>
      <c r="AV3" s="40" t="s">
        <v>492</v>
      </c>
    </row>
    <row r="4" spans="1:48">
      <c r="A4" s="44" t="s">
        <v>26</v>
      </c>
      <c r="B4" s="106">
        <v>18.5</v>
      </c>
      <c r="C4" s="39">
        <v>20</v>
      </c>
      <c r="D4" s="39">
        <v>5</v>
      </c>
      <c r="E4" s="258">
        <f t="shared" si="0"/>
        <v>5.4054054054054053</v>
      </c>
      <c r="F4" s="351">
        <f t="shared" si="1"/>
        <v>14.594594594594595</v>
      </c>
      <c r="G4" s="39">
        <v>1</v>
      </c>
      <c r="H4" s="40" t="s">
        <v>1059</v>
      </c>
      <c r="J4" s="44" t="s">
        <v>26</v>
      </c>
      <c r="K4" s="106">
        <v>18.5</v>
      </c>
      <c r="L4" s="40" t="s">
        <v>492</v>
      </c>
      <c r="N4" s="43" t="s">
        <v>87</v>
      </c>
      <c r="O4" s="111">
        <v>32</v>
      </c>
      <c r="P4" s="40" t="s">
        <v>492</v>
      </c>
      <c r="R4" s="43" t="s">
        <v>146</v>
      </c>
      <c r="S4" s="111">
        <v>32.799999999999997</v>
      </c>
      <c r="T4" s="40" t="s">
        <v>492</v>
      </c>
      <c r="V4" s="44" t="s">
        <v>205</v>
      </c>
      <c r="W4" s="39">
        <v>31.4</v>
      </c>
      <c r="X4" s="40" t="s">
        <v>492</v>
      </c>
      <c r="Z4" s="44" t="s">
        <v>265</v>
      </c>
      <c r="AA4" s="39">
        <v>7.78</v>
      </c>
      <c r="AB4" s="40" t="s">
        <v>492</v>
      </c>
      <c r="AD4" s="44" t="s">
        <v>322</v>
      </c>
      <c r="AE4" s="39">
        <v>21.8</v>
      </c>
      <c r="AF4" s="40" t="s">
        <v>492</v>
      </c>
      <c r="AH4" s="44" t="s">
        <v>383</v>
      </c>
      <c r="AI4" s="39">
        <v>24.6</v>
      </c>
      <c r="AJ4" s="40" t="s">
        <v>492</v>
      </c>
      <c r="AL4" s="44" t="s">
        <v>443</v>
      </c>
      <c r="AM4" s="39">
        <v>34.200000000000003</v>
      </c>
      <c r="AN4" s="40" t="s">
        <v>492</v>
      </c>
      <c r="AP4" s="44" t="s">
        <v>644</v>
      </c>
      <c r="AQ4" s="39">
        <v>12.3</v>
      </c>
      <c r="AR4" s="40" t="s">
        <v>492</v>
      </c>
      <c r="AT4" s="332" t="s">
        <v>688</v>
      </c>
      <c r="AU4" s="39">
        <v>25</v>
      </c>
      <c r="AV4" s="40" t="s">
        <v>492</v>
      </c>
    </row>
    <row r="5" spans="1:48">
      <c r="A5" s="44" t="s">
        <v>28</v>
      </c>
      <c r="B5" s="106">
        <v>39.4</v>
      </c>
      <c r="C5" s="39">
        <v>20</v>
      </c>
      <c r="D5" s="39">
        <v>5</v>
      </c>
      <c r="E5" s="258">
        <f t="shared" si="0"/>
        <v>2.5380710659898478</v>
      </c>
      <c r="F5" s="351">
        <f t="shared" si="1"/>
        <v>17.461928934010153</v>
      </c>
      <c r="G5" s="39">
        <v>1</v>
      </c>
      <c r="H5" s="40" t="s">
        <v>1059</v>
      </c>
      <c r="J5" s="44" t="s">
        <v>28</v>
      </c>
      <c r="K5" s="106">
        <v>39.4</v>
      </c>
      <c r="L5" s="40" t="s">
        <v>492</v>
      </c>
      <c r="N5" s="43" t="s">
        <v>89</v>
      </c>
      <c r="O5" s="111">
        <v>15.1</v>
      </c>
      <c r="P5" s="40" t="s">
        <v>492</v>
      </c>
      <c r="R5" s="43" t="s">
        <v>148</v>
      </c>
      <c r="S5" s="111">
        <v>29.4</v>
      </c>
      <c r="T5" s="40" t="s">
        <v>492</v>
      </c>
      <c r="V5" s="44" t="s">
        <v>207</v>
      </c>
      <c r="W5" s="39">
        <v>42.2</v>
      </c>
      <c r="X5" s="40" t="s">
        <v>492</v>
      </c>
      <c r="Z5" s="44" t="s">
        <v>267</v>
      </c>
      <c r="AA5" s="39">
        <v>30.2</v>
      </c>
      <c r="AB5" s="40" t="s">
        <v>492</v>
      </c>
      <c r="AD5" s="44" t="s">
        <v>324</v>
      </c>
      <c r="AE5" s="39">
        <v>39.799999999999997</v>
      </c>
      <c r="AF5" s="40" t="s">
        <v>492</v>
      </c>
      <c r="AH5" s="44" t="s">
        <v>385</v>
      </c>
      <c r="AI5" s="39">
        <v>34.4</v>
      </c>
      <c r="AJ5" s="40" t="s">
        <v>492</v>
      </c>
      <c r="AL5" s="44" t="s">
        <v>445</v>
      </c>
      <c r="AM5" s="39">
        <v>42.8</v>
      </c>
      <c r="AN5" s="40" t="s">
        <v>492</v>
      </c>
      <c r="AP5" s="44" t="s">
        <v>645</v>
      </c>
      <c r="AQ5" s="39">
        <v>21.6</v>
      </c>
      <c r="AR5" s="40" t="s">
        <v>492</v>
      </c>
      <c r="AT5" s="332" t="s">
        <v>689</v>
      </c>
      <c r="AU5" s="39">
        <v>14.9</v>
      </c>
      <c r="AV5" s="40" t="s">
        <v>492</v>
      </c>
    </row>
    <row r="6" spans="1:48">
      <c r="A6" s="44" t="s">
        <v>30</v>
      </c>
      <c r="B6" s="106">
        <v>26</v>
      </c>
      <c r="C6" s="39">
        <v>20</v>
      </c>
      <c r="D6" s="39">
        <v>5</v>
      </c>
      <c r="E6" s="258">
        <f t="shared" si="0"/>
        <v>3.8461538461538463</v>
      </c>
      <c r="F6" s="351">
        <f t="shared" si="1"/>
        <v>16.153846153846153</v>
      </c>
      <c r="G6" s="39">
        <v>1</v>
      </c>
      <c r="H6" s="40" t="s">
        <v>1059</v>
      </c>
      <c r="J6" s="44" t="s">
        <v>30</v>
      </c>
      <c r="K6" s="106">
        <v>26</v>
      </c>
      <c r="L6" s="40" t="s">
        <v>492</v>
      </c>
      <c r="N6" s="43" t="s">
        <v>91</v>
      </c>
      <c r="O6" s="111">
        <v>32.4</v>
      </c>
      <c r="P6" s="40" t="s">
        <v>492</v>
      </c>
      <c r="R6" s="43" t="s">
        <v>151</v>
      </c>
      <c r="S6" s="111">
        <v>26.6</v>
      </c>
      <c r="T6" s="40" t="s">
        <v>492</v>
      </c>
      <c r="V6" s="44" t="s">
        <v>209</v>
      </c>
      <c r="W6" s="39">
        <v>33.4</v>
      </c>
      <c r="X6" s="40" t="s">
        <v>492</v>
      </c>
      <c r="Z6" s="44" t="s">
        <v>269</v>
      </c>
      <c r="AA6" s="39">
        <v>31.6</v>
      </c>
      <c r="AB6" s="40" t="s">
        <v>492</v>
      </c>
      <c r="AD6" s="44" t="s">
        <v>326</v>
      </c>
      <c r="AE6" s="39">
        <v>51.4</v>
      </c>
      <c r="AF6" s="40" t="s">
        <v>492</v>
      </c>
      <c r="AH6" s="44" t="s">
        <v>388</v>
      </c>
      <c r="AI6" s="39">
        <v>9.14</v>
      </c>
      <c r="AJ6" s="40" t="s">
        <v>492</v>
      </c>
      <c r="AL6" s="44" t="s">
        <v>447</v>
      </c>
      <c r="AM6" s="39">
        <v>35.799999999999997</v>
      </c>
      <c r="AN6" s="40" t="s">
        <v>492</v>
      </c>
      <c r="AP6" s="44" t="s">
        <v>646</v>
      </c>
      <c r="AQ6" s="39">
        <v>9.36</v>
      </c>
      <c r="AR6" s="40" t="s">
        <v>492</v>
      </c>
      <c r="AT6" s="332" t="s">
        <v>690</v>
      </c>
      <c r="AU6" s="39">
        <v>24.6</v>
      </c>
      <c r="AV6" s="40" t="s">
        <v>492</v>
      </c>
    </row>
    <row r="7" spans="1:48">
      <c r="A7" s="44" t="s">
        <v>32</v>
      </c>
      <c r="B7" s="106">
        <v>19.600000000000001</v>
      </c>
      <c r="C7" s="39">
        <v>20</v>
      </c>
      <c r="D7" s="39">
        <v>5</v>
      </c>
      <c r="E7" s="258">
        <f t="shared" si="0"/>
        <v>5.1020408163265305</v>
      </c>
      <c r="F7" s="351">
        <f t="shared" si="1"/>
        <v>14.897959183673469</v>
      </c>
      <c r="G7" s="39">
        <v>1</v>
      </c>
      <c r="H7" s="40" t="s">
        <v>1059</v>
      </c>
      <c r="J7" s="44" t="s">
        <v>32</v>
      </c>
      <c r="K7" s="106">
        <v>19.600000000000001</v>
      </c>
      <c r="L7" s="40" t="s">
        <v>492</v>
      </c>
      <c r="N7" s="43" t="s">
        <v>93</v>
      </c>
      <c r="O7" s="111">
        <v>28.6</v>
      </c>
      <c r="P7" s="40" t="s">
        <v>492</v>
      </c>
      <c r="R7" s="43" t="s">
        <v>154</v>
      </c>
      <c r="S7" s="111">
        <v>20.8</v>
      </c>
      <c r="T7" s="40" t="s">
        <v>492</v>
      </c>
      <c r="V7" s="44" t="s">
        <v>211</v>
      </c>
      <c r="W7" s="39">
        <v>26.8</v>
      </c>
      <c r="X7" s="40" t="s">
        <v>492</v>
      </c>
      <c r="Z7" s="44" t="s">
        <v>271</v>
      </c>
      <c r="AA7" s="39">
        <v>18.399999999999999</v>
      </c>
      <c r="AB7" s="40" t="s">
        <v>492</v>
      </c>
      <c r="AD7" s="44" t="s">
        <v>328</v>
      </c>
      <c r="AE7" s="39">
        <v>36</v>
      </c>
      <c r="AF7" s="40" t="s">
        <v>492</v>
      </c>
      <c r="AH7" s="44" t="s">
        <v>390</v>
      </c>
      <c r="AI7" s="39">
        <v>14.5</v>
      </c>
      <c r="AJ7" s="40" t="s">
        <v>492</v>
      </c>
      <c r="AL7" s="44" t="s">
        <v>449</v>
      </c>
      <c r="AM7" s="39">
        <v>45.2</v>
      </c>
      <c r="AN7" s="40" t="s">
        <v>492</v>
      </c>
      <c r="AP7" s="44" t="s">
        <v>647</v>
      </c>
      <c r="AQ7" s="39">
        <v>11.9</v>
      </c>
      <c r="AR7" s="40" t="s">
        <v>492</v>
      </c>
      <c r="AT7" s="332" t="s">
        <v>691</v>
      </c>
      <c r="AU7" s="39">
        <v>34.6</v>
      </c>
      <c r="AV7" s="40" t="s">
        <v>492</v>
      </c>
    </row>
    <row r="8" spans="1:48">
      <c r="A8" s="44" t="s">
        <v>34</v>
      </c>
      <c r="B8" s="106">
        <v>36.4</v>
      </c>
      <c r="C8" s="39">
        <v>20</v>
      </c>
      <c r="D8" s="39">
        <v>5</v>
      </c>
      <c r="E8" s="258">
        <f t="shared" si="0"/>
        <v>2.7472527472527473</v>
      </c>
      <c r="F8" s="351">
        <f t="shared" si="1"/>
        <v>17.252747252747252</v>
      </c>
      <c r="G8" s="39">
        <v>1</v>
      </c>
      <c r="H8" s="40" t="s">
        <v>1059</v>
      </c>
      <c r="J8" s="44" t="s">
        <v>34</v>
      </c>
      <c r="K8" s="106">
        <v>36.4</v>
      </c>
      <c r="L8" s="40" t="s">
        <v>492</v>
      </c>
      <c r="N8" s="43" t="s">
        <v>95</v>
      </c>
      <c r="O8" s="111">
        <v>18.399999999999999</v>
      </c>
      <c r="P8" s="40" t="s">
        <v>492</v>
      </c>
      <c r="R8" s="43" t="s">
        <v>156</v>
      </c>
      <c r="S8" s="111">
        <v>19.100000000000001</v>
      </c>
      <c r="T8" s="40" t="s">
        <v>492</v>
      </c>
      <c r="V8" s="44" t="s">
        <v>213</v>
      </c>
      <c r="W8" s="39">
        <v>40.6</v>
      </c>
      <c r="X8" s="40" t="s">
        <v>492</v>
      </c>
      <c r="Z8" s="44" t="s">
        <v>273</v>
      </c>
      <c r="AA8" s="39">
        <v>45.2</v>
      </c>
      <c r="AB8" s="40" t="s">
        <v>492</v>
      </c>
      <c r="AD8" s="44" t="s">
        <v>330</v>
      </c>
      <c r="AE8" s="39">
        <v>20.399999999999999</v>
      </c>
      <c r="AF8" s="40" t="s">
        <v>492</v>
      </c>
      <c r="AH8" s="44" t="s">
        <v>392</v>
      </c>
      <c r="AI8" s="39">
        <v>13.8</v>
      </c>
      <c r="AJ8" s="40" t="s">
        <v>492</v>
      </c>
      <c r="AL8" s="44" t="s">
        <v>451</v>
      </c>
      <c r="AM8" s="39">
        <v>61</v>
      </c>
      <c r="AN8" s="40" t="s">
        <v>492</v>
      </c>
      <c r="AP8" s="44" t="s">
        <v>648</v>
      </c>
      <c r="AQ8" s="39">
        <v>10.7</v>
      </c>
      <c r="AR8" s="40" t="s">
        <v>492</v>
      </c>
      <c r="AT8" s="332" t="s">
        <v>692</v>
      </c>
      <c r="AU8" s="39">
        <v>24</v>
      </c>
      <c r="AV8" s="40" t="s">
        <v>492</v>
      </c>
    </row>
    <row r="9" spans="1:48">
      <c r="A9" s="44" t="s">
        <v>36</v>
      </c>
      <c r="B9" s="106">
        <v>14.8</v>
      </c>
      <c r="C9" s="39">
        <v>20</v>
      </c>
      <c r="D9" s="39">
        <v>5</v>
      </c>
      <c r="E9" s="258">
        <f t="shared" si="0"/>
        <v>6.7567567567567561</v>
      </c>
      <c r="F9" s="351">
        <f t="shared" si="1"/>
        <v>13.243243243243244</v>
      </c>
      <c r="G9" s="39">
        <v>1</v>
      </c>
      <c r="H9" s="40" t="s">
        <v>1059</v>
      </c>
      <c r="J9" s="44" t="s">
        <v>36</v>
      </c>
      <c r="K9" s="106">
        <v>14.8</v>
      </c>
      <c r="L9" s="40" t="s">
        <v>492</v>
      </c>
      <c r="N9" s="43" t="s">
        <v>97</v>
      </c>
      <c r="O9" s="111">
        <v>44.2</v>
      </c>
      <c r="P9" s="40" t="s">
        <v>492</v>
      </c>
      <c r="R9" s="43" t="s">
        <v>158</v>
      </c>
      <c r="S9" s="111">
        <v>15.9</v>
      </c>
      <c r="T9" s="40" t="s">
        <v>492</v>
      </c>
      <c r="V9" s="44" t="s">
        <v>216</v>
      </c>
      <c r="W9" s="39">
        <v>34.200000000000003</v>
      </c>
      <c r="X9" s="40" t="s">
        <v>492</v>
      </c>
      <c r="Z9" s="44" t="s">
        <v>275</v>
      </c>
      <c r="AA9" s="39">
        <v>19.8</v>
      </c>
      <c r="AB9" s="40" t="s">
        <v>492</v>
      </c>
      <c r="AD9" s="44" t="s">
        <v>332</v>
      </c>
      <c r="AE9" s="39">
        <v>36.6</v>
      </c>
      <c r="AF9" s="40" t="s">
        <v>492</v>
      </c>
      <c r="AH9" s="44" t="s">
        <v>394</v>
      </c>
      <c r="AI9" s="39">
        <v>18.8</v>
      </c>
      <c r="AJ9" s="40" t="s">
        <v>492</v>
      </c>
      <c r="AL9" s="44" t="s">
        <v>453</v>
      </c>
      <c r="AM9" s="39">
        <v>38.4</v>
      </c>
      <c r="AN9" s="40" t="s">
        <v>492</v>
      </c>
      <c r="AP9" s="44" t="s">
        <v>649</v>
      </c>
      <c r="AQ9" s="39">
        <v>14.5</v>
      </c>
      <c r="AR9" s="40" t="s">
        <v>492</v>
      </c>
      <c r="AT9" s="332" t="s">
        <v>693</v>
      </c>
      <c r="AU9" s="39">
        <v>33.200000000000003</v>
      </c>
      <c r="AV9" s="40" t="s">
        <v>492</v>
      </c>
    </row>
    <row r="10" spans="1:48">
      <c r="A10" s="44" t="s">
        <v>38</v>
      </c>
      <c r="B10" s="106">
        <v>21.6</v>
      </c>
      <c r="C10" s="39">
        <v>20</v>
      </c>
      <c r="D10" s="39">
        <v>5</v>
      </c>
      <c r="E10" s="258">
        <f t="shared" si="0"/>
        <v>4.6296296296296298</v>
      </c>
      <c r="F10" s="351">
        <f t="shared" si="1"/>
        <v>15.37037037037037</v>
      </c>
      <c r="G10" s="39">
        <v>1</v>
      </c>
      <c r="H10" s="40" t="s">
        <v>1059</v>
      </c>
      <c r="J10" s="44" t="s">
        <v>38</v>
      </c>
      <c r="K10" s="106">
        <v>21.6</v>
      </c>
      <c r="L10" s="40" t="s">
        <v>492</v>
      </c>
      <c r="N10" s="43" t="s">
        <v>99</v>
      </c>
      <c r="O10" s="111">
        <v>47.4</v>
      </c>
      <c r="P10" s="40" t="s">
        <v>492</v>
      </c>
      <c r="R10" s="43" t="s">
        <v>160</v>
      </c>
      <c r="S10" s="111">
        <v>36.200000000000003</v>
      </c>
      <c r="T10" s="40" t="s">
        <v>492</v>
      </c>
      <c r="V10" s="44" t="s">
        <v>218</v>
      </c>
      <c r="W10" s="39">
        <v>38</v>
      </c>
      <c r="X10" s="40" t="s">
        <v>492</v>
      </c>
      <c r="Z10" s="44" t="s">
        <v>277</v>
      </c>
      <c r="AA10" s="39">
        <v>24.4</v>
      </c>
      <c r="AB10" s="40" t="s">
        <v>492</v>
      </c>
      <c r="AD10" s="44" t="s">
        <v>334</v>
      </c>
      <c r="AE10" s="39">
        <v>44.8</v>
      </c>
      <c r="AF10" s="40" t="s">
        <v>492</v>
      </c>
      <c r="AH10" s="44" t="s">
        <v>396</v>
      </c>
      <c r="AI10" s="39">
        <v>12.8</v>
      </c>
      <c r="AJ10" s="40" t="s">
        <v>492</v>
      </c>
      <c r="AL10" s="44" t="s">
        <v>455</v>
      </c>
      <c r="AM10" s="39">
        <v>34.6</v>
      </c>
      <c r="AN10" s="40" t="s">
        <v>492</v>
      </c>
      <c r="AP10" s="44" t="s">
        <v>650</v>
      </c>
      <c r="AQ10" s="39">
        <v>4.16</v>
      </c>
      <c r="AR10" s="40" t="s">
        <v>492</v>
      </c>
      <c r="AT10" s="332" t="s">
        <v>694</v>
      </c>
      <c r="AU10" s="39">
        <v>27.2</v>
      </c>
      <c r="AV10" s="40" t="s">
        <v>492</v>
      </c>
    </row>
    <row r="11" spans="1:48">
      <c r="A11" s="44" t="s">
        <v>41</v>
      </c>
      <c r="B11" s="106">
        <v>21</v>
      </c>
      <c r="C11" s="39">
        <v>20</v>
      </c>
      <c r="D11" s="39">
        <v>5</v>
      </c>
      <c r="E11" s="258">
        <f t="shared" si="0"/>
        <v>4.7619047619047619</v>
      </c>
      <c r="F11" s="351">
        <f t="shared" si="1"/>
        <v>15.238095238095237</v>
      </c>
      <c r="G11" s="39">
        <v>1</v>
      </c>
      <c r="H11" s="40" t="s">
        <v>1059</v>
      </c>
      <c r="J11" s="44" t="s">
        <v>41</v>
      </c>
      <c r="K11" s="106">
        <v>21</v>
      </c>
      <c r="L11" s="40" t="s">
        <v>492</v>
      </c>
      <c r="N11" s="43" t="s">
        <v>101</v>
      </c>
      <c r="O11" s="111">
        <v>21.2</v>
      </c>
      <c r="P11" s="40" t="s">
        <v>492</v>
      </c>
      <c r="R11" s="43" t="s">
        <v>162</v>
      </c>
      <c r="S11" s="111">
        <v>13.6</v>
      </c>
      <c r="T11" s="40" t="s">
        <v>492</v>
      </c>
      <c r="V11" s="44" t="s">
        <v>220</v>
      </c>
      <c r="W11" s="39">
        <v>29.4</v>
      </c>
      <c r="X11" s="40" t="s">
        <v>492</v>
      </c>
      <c r="Z11" s="44" t="s">
        <v>279</v>
      </c>
      <c r="AA11" s="39">
        <v>33</v>
      </c>
      <c r="AB11" s="40" t="s">
        <v>492</v>
      </c>
      <c r="AD11" s="44" t="s">
        <v>336</v>
      </c>
      <c r="AE11" s="39">
        <v>34.799999999999997</v>
      </c>
      <c r="AF11" s="40" t="s">
        <v>492</v>
      </c>
      <c r="AH11" s="44" t="s">
        <v>398</v>
      </c>
      <c r="AI11" s="39">
        <v>16</v>
      </c>
      <c r="AJ11" s="40" t="s">
        <v>492</v>
      </c>
      <c r="AL11" s="44" t="s">
        <v>457</v>
      </c>
      <c r="AM11" s="39">
        <v>44.8</v>
      </c>
      <c r="AN11" s="40" t="s">
        <v>492</v>
      </c>
      <c r="AP11" s="44" t="s">
        <v>651</v>
      </c>
      <c r="AQ11" s="39">
        <v>13.5</v>
      </c>
      <c r="AR11" s="40" t="s">
        <v>492</v>
      </c>
      <c r="AT11" s="332" t="s">
        <v>695</v>
      </c>
      <c r="AU11" s="39">
        <v>25.6</v>
      </c>
      <c r="AV11" s="40" t="s">
        <v>492</v>
      </c>
    </row>
    <row r="12" spans="1:48">
      <c r="A12" s="44" t="s">
        <v>46</v>
      </c>
      <c r="B12" s="106">
        <v>38.200000000000003</v>
      </c>
      <c r="C12" s="39">
        <v>20</v>
      </c>
      <c r="D12" s="39">
        <v>5</v>
      </c>
      <c r="E12" s="258">
        <f t="shared" si="0"/>
        <v>2.6178010471204187</v>
      </c>
      <c r="F12" s="351">
        <f t="shared" si="1"/>
        <v>17.38219895287958</v>
      </c>
      <c r="G12" s="39">
        <v>1</v>
      </c>
      <c r="H12" s="40" t="s">
        <v>1059</v>
      </c>
      <c r="J12" s="44" t="s">
        <v>46</v>
      </c>
      <c r="K12" s="106">
        <v>38.200000000000003</v>
      </c>
      <c r="L12" s="40" t="s">
        <v>492</v>
      </c>
      <c r="N12" s="43" t="s">
        <v>103</v>
      </c>
      <c r="O12" s="111">
        <v>33</v>
      </c>
      <c r="P12" s="40" t="s">
        <v>492</v>
      </c>
      <c r="R12" s="43" t="s">
        <v>164</v>
      </c>
      <c r="S12" s="111">
        <v>6.68</v>
      </c>
      <c r="T12" s="40" t="s">
        <v>492</v>
      </c>
      <c r="V12" s="44" t="s">
        <v>222</v>
      </c>
      <c r="W12" s="39">
        <v>28</v>
      </c>
      <c r="X12" s="40" t="s">
        <v>492</v>
      </c>
      <c r="Z12" s="44" t="s">
        <v>281</v>
      </c>
      <c r="AA12" s="39">
        <v>28</v>
      </c>
      <c r="AB12" s="40" t="s">
        <v>492</v>
      </c>
      <c r="AD12" s="44" t="s">
        <v>338</v>
      </c>
      <c r="AE12" s="39">
        <v>18.2</v>
      </c>
      <c r="AF12" s="40" t="s">
        <v>492</v>
      </c>
      <c r="AH12" s="44" t="s">
        <v>400</v>
      </c>
      <c r="AI12" s="39">
        <v>22.4</v>
      </c>
      <c r="AJ12" s="40" t="s">
        <v>492</v>
      </c>
      <c r="AL12" s="44" t="s">
        <v>459</v>
      </c>
      <c r="AM12" s="39">
        <v>49</v>
      </c>
      <c r="AN12" s="40" t="s">
        <v>492</v>
      </c>
      <c r="AP12" s="44" t="s">
        <v>652</v>
      </c>
      <c r="AQ12" s="39">
        <v>17.8</v>
      </c>
      <c r="AR12" s="40" t="s">
        <v>492</v>
      </c>
      <c r="AT12" s="332" t="s">
        <v>696</v>
      </c>
      <c r="AU12" s="39">
        <v>10.4</v>
      </c>
      <c r="AV12" s="40" t="s">
        <v>492</v>
      </c>
    </row>
    <row r="13" spans="1:48">
      <c r="A13" s="334" t="s">
        <v>687</v>
      </c>
      <c r="B13" s="39">
        <v>23</v>
      </c>
      <c r="C13" s="328">
        <v>20</v>
      </c>
      <c r="D13" s="328">
        <v>5</v>
      </c>
      <c r="E13" s="258">
        <f t="shared" si="0"/>
        <v>4.3478260869565215</v>
      </c>
      <c r="F13" s="351">
        <f t="shared" si="1"/>
        <v>15.652173913043478</v>
      </c>
      <c r="G13" s="39">
        <v>4</v>
      </c>
      <c r="H13" s="40" t="s">
        <v>1059</v>
      </c>
      <c r="J13" s="44" t="s">
        <v>48</v>
      </c>
      <c r="K13" s="106">
        <v>12.2</v>
      </c>
      <c r="L13" s="40" t="s">
        <v>492</v>
      </c>
      <c r="N13" s="43" t="s">
        <v>105</v>
      </c>
      <c r="O13" s="111">
        <v>47.2</v>
      </c>
      <c r="P13" s="40" t="s">
        <v>492</v>
      </c>
      <c r="R13" s="43" t="s">
        <v>166</v>
      </c>
      <c r="S13" s="111">
        <v>18.7</v>
      </c>
      <c r="T13" s="40" t="s">
        <v>492</v>
      </c>
      <c r="V13" s="44" t="s">
        <v>224</v>
      </c>
      <c r="W13" s="39">
        <v>23.4</v>
      </c>
      <c r="X13" s="40" t="s">
        <v>492</v>
      </c>
      <c r="Z13" s="44" t="s">
        <v>283</v>
      </c>
      <c r="AA13" s="39">
        <v>38</v>
      </c>
      <c r="AB13" s="40" t="s">
        <v>492</v>
      </c>
      <c r="AD13" s="44" t="s">
        <v>340</v>
      </c>
      <c r="AE13" s="39">
        <v>54.4</v>
      </c>
      <c r="AF13" s="40" t="s">
        <v>492</v>
      </c>
      <c r="AH13" s="44" t="s">
        <v>404</v>
      </c>
      <c r="AI13" s="39">
        <v>25.4</v>
      </c>
      <c r="AJ13" s="40" t="s">
        <v>492</v>
      </c>
      <c r="AL13" s="44" t="s">
        <v>461</v>
      </c>
      <c r="AM13" s="39">
        <v>58.4</v>
      </c>
      <c r="AN13" s="40" t="s">
        <v>492</v>
      </c>
      <c r="AP13" s="44" t="s">
        <v>653</v>
      </c>
      <c r="AQ13" s="39">
        <v>11.2</v>
      </c>
      <c r="AR13" s="40" t="s">
        <v>492</v>
      </c>
      <c r="AT13" s="332" t="s">
        <v>697</v>
      </c>
      <c r="AU13" s="39">
        <v>25.6</v>
      </c>
      <c r="AV13" s="40" t="s">
        <v>492</v>
      </c>
    </row>
    <row r="14" spans="1:48">
      <c r="A14" s="334" t="s">
        <v>688</v>
      </c>
      <c r="B14" s="39">
        <v>25</v>
      </c>
      <c r="C14" s="328">
        <v>20</v>
      </c>
      <c r="D14" s="328">
        <v>5</v>
      </c>
      <c r="E14" s="258">
        <f t="shared" si="0"/>
        <v>4</v>
      </c>
      <c r="F14" s="351">
        <f t="shared" si="1"/>
        <v>16</v>
      </c>
      <c r="G14" s="39">
        <v>4</v>
      </c>
      <c r="H14" s="40" t="s">
        <v>1059</v>
      </c>
      <c r="J14" s="44" t="s">
        <v>50</v>
      </c>
      <c r="K14" s="106">
        <v>10.7</v>
      </c>
      <c r="L14" s="40" t="s">
        <v>492</v>
      </c>
      <c r="N14" s="43" t="s">
        <v>107</v>
      </c>
      <c r="O14" s="111">
        <v>18.7</v>
      </c>
      <c r="P14" s="40" t="s">
        <v>492</v>
      </c>
      <c r="R14" s="43" t="s">
        <v>168</v>
      </c>
      <c r="S14" s="111">
        <v>31.2</v>
      </c>
      <c r="T14" s="40" t="s">
        <v>492</v>
      </c>
      <c r="V14" s="44" t="s">
        <v>226</v>
      </c>
      <c r="W14" s="39">
        <v>31.2</v>
      </c>
      <c r="X14" s="40" t="s">
        <v>492</v>
      </c>
      <c r="Z14" s="44" t="s">
        <v>285</v>
      </c>
      <c r="AA14" s="39">
        <v>14.8</v>
      </c>
      <c r="AB14" s="40" t="s">
        <v>492</v>
      </c>
      <c r="AD14" s="44" t="s">
        <v>342</v>
      </c>
      <c r="AE14" s="39">
        <v>26.8</v>
      </c>
      <c r="AF14" s="40" t="s">
        <v>492</v>
      </c>
      <c r="AH14" s="44" t="s">
        <v>406</v>
      </c>
      <c r="AI14" s="39">
        <v>28</v>
      </c>
      <c r="AJ14" s="40" t="s">
        <v>492</v>
      </c>
      <c r="AL14" s="44" t="s">
        <v>463</v>
      </c>
      <c r="AM14" s="39">
        <v>36.200000000000003</v>
      </c>
      <c r="AN14" s="40" t="s">
        <v>492</v>
      </c>
      <c r="AP14" s="44" t="s">
        <v>654</v>
      </c>
      <c r="AQ14" s="39">
        <v>8.92</v>
      </c>
      <c r="AR14" s="40" t="s">
        <v>492</v>
      </c>
      <c r="AT14" s="332" t="s">
        <v>698</v>
      </c>
      <c r="AU14" s="39">
        <v>23</v>
      </c>
      <c r="AV14" s="40" t="s">
        <v>492</v>
      </c>
    </row>
    <row r="15" spans="1:48">
      <c r="A15" s="44" t="s">
        <v>52</v>
      </c>
      <c r="B15" s="106">
        <v>17.5</v>
      </c>
      <c r="C15" s="39">
        <v>20</v>
      </c>
      <c r="D15" s="39">
        <v>5</v>
      </c>
      <c r="E15" s="258">
        <f t="shared" si="0"/>
        <v>5.7142857142857144</v>
      </c>
      <c r="F15" s="351">
        <f t="shared" si="1"/>
        <v>14.285714285714285</v>
      </c>
      <c r="G15" s="39">
        <v>1</v>
      </c>
      <c r="H15" s="40" t="s">
        <v>1059</v>
      </c>
      <c r="J15" s="44" t="s">
        <v>52</v>
      </c>
      <c r="K15" s="106">
        <v>17.5</v>
      </c>
      <c r="L15" s="40" t="s">
        <v>492</v>
      </c>
      <c r="N15" s="43" t="s">
        <v>109</v>
      </c>
      <c r="O15" s="111">
        <v>17.600000000000001</v>
      </c>
      <c r="P15" s="40" t="s">
        <v>492</v>
      </c>
      <c r="R15" s="43" t="s">
        <v>170</v>
      </c>
      <c r="S15" s="111">
        <v>82.2</v>
      </c>
      <c r="T15" s="40" t="s">
        <v>492</v>
      </c>
      <c r="V15" s="44" t="s">
        <v>228</v>
      </c>
      <c r="W15" s="39">
        <v>60.8</v>
      </c>
      <c r="X15" s="40" t="s">
        <v>492</v>
      </c>
      <c r="Z15" s="44" t="s">
        <v>287</v>
      </c>
      <c r="AA15" s="39">
        <v>22.4</v>
      </c>
      <c r="AB15" s="40" t="s">
        <v>492</v>
      </c>
      <c r="AD15" s="44" t="s">
        <v>344</v>
      </c>
      <c r="AE15" s="39">
        <v>18</v>
      </c>
      <c r="AF15" s="40" t="s">
        <v>492</v>
      </c>
      <c r="AH15" s="44" t="s">
        <v>408</v>
      </c>
      <c r="AI15" s="39">
        <v>28.2</v>
      </c>
      <c r="AJ15" s="40" t="s">
        <v>492</v>
      </c>
      <c r="AL15" s="44" t="s">
        <v>465</v>
      </c>
      <c r="AM15" s="39">
        <v>23.4</v>
      </c>
      <c r="AN15" s="40" t="s">
        <v>492</v>
      </c>
      <c r="AP15" s="44" t="s">
        <v>508</v>
      </c>
      <c r="AQ15" s="39">
        <v>9.1</v>
      </c>
      <c r="AR15" s="40" t="s">
        <v>492</v>
      </c>
      <c r="AT15" s="332" t="s">
        <v>699</v>
      </c>
      <c r="AU15" s="39">
        <v>16.5</v>
      </c>
      <c r="AV15" s="40" t="s">
        <v>492</v>
      </c>
    </row>
    <row r="16" spans="1:48">
      <c r="A16" s="333" t="s">
        <v>689</v>
      </c>
      <c r="B16" s="39">
        <v>14.9</v>
      </c>
      <c r="C16" s="328">
        <v>20</v>
      </c>
      <c r="D16" s="328">
        <v>5</v>
      </c>
      <c r="E16" s="258">
        <f t="shared" si="0"/>
        <v>6.7114093959731544</v>
      </c>
      <c r="F16" s="351">
        <f t="shared" si="1"/>
        <v>13.288590604026846</v>
      </c>
      <c r="G16" s="39">
        <v>4</v>
      </c>
      <c r="H16" s="40" t="s">
        <v>1059</v>
      </c>
      <c r="J16" s="44" t="s">
        <v>54</v>
      </c>
      <c r="K16" s="106">
        <v>5.76</v>
      </c>
      <c r="L16" s="40" t="s">
        <v>492</v>
      </c>
      <c r="N16" s="43" t="s">
        <v>111</v>
      </c>
      <c r="O16" s="111">
        <v>23.2</v>
      </c>
      <c r="P16" s="40" t="s">
        <v>492</v>
      </c>
      <c r="R16" s="43" t="s">
        <v>172</v>
      </c>
      <c r="S16" s="111">
        <v>19.5</v>
      </c>
      <c r="T16" s="40" t="s">
        <v>492</v>
      </c>
      <c r="V16" s="44" t="s">
        <v>230</v>
      </c>
      <c r="W16" s="39">
        <v>27.2</v>
      </c>
      <c r="X16" s="40" t="s">
        <v>492</v>
      </c>
      <c r="Z16" s="44" t="s">
        <v>289</v>
      </c>
      <c r="AA16" s="39">
        <v>23.2</v>
      </c>
      <c r="AB16" s="40" t="s">
        <v>492</v>
      </c>
      <c r="AD16" s="44" t="s">
        <v>346</v>
      </c>
      <c r="AE16" s="39">
        <v>22.8</v>
      </c>
      <c r="AF16" s="40" t="s">
        <v>492</v>
      </c>
      <c r="AH16" s="44" t="s">
        <v>411</v>
      </c>
      <c r="AI16" s="39">
        <v>23</v>
      </c>
      <c r="AJ16" s="40" t="s">
        <v>492</v>
      </c>
      <c r="AL16" s="44" t="s">
        <v>467</v>
      </c>
      <c r="AM16" s="39">
        <v>21.2</v>
      </c>
      <c r="AN16" s="40" t="s">
        <v>492</v>
      </c>
      <c r="AP16" s="44" t="s">
        <v>655</v>
      </c>
      <c r="AQ16" s="39">
        <v>12.4</v>
      </c>
      <c r="AR16" s="40" t="s">
        <v>492</v>
      </c>
      <c r="AT16" s="332" t="s">
        <v>700</v>
      </c>
      <c r="AU16" s="39">
        <v>22.8</v>
      </c>
      <c r="AV16" s="40" t="s">
        <v>492</v>
      </c>
    </row>
    <row r="17" spans="1:48">
      <c r="A17" s="334" t="s">
        <v>690</v>
      </c>
      <c r="B17" s="39">
        <v>24.6</v>
      </c>
      <c r="C17" s="328">
        <v>20</v>
      </c>
      <c r="D17" s="328">
        <v>5</v>
      </c>
      <c r="E17" s="258">
        <f t="shared" si="0"/>
        <v>4.0650406504065035</v>
      </c>
      <c r="F17" s="351">
        <f t="shared" si="1"/>
        <v>15.934959349593496</v>
      </c>
      <c r="G17" s="39">
        <v>4</v>
      </c>
      <c r="H17" s="40" t="s">
        <v>1059</v>
      </c>
      <c r="J17" s="44" t="s">
        <v>56</v>
      </c>
      <c r="K17" s="106">
        <v>11.9</v>
      </c>
      <c r="L17" s="40" t="s">
        <v>492</v>
      </c>
      <c r="N17" s="43" t="s">
        <v>113</v>
      </c>
      <c r="O17" s="111">
        <v>12.3</v>
      </c>
      <c r="P17" s="40" t="s">
        <v>492</v>
      </c>
      <c r="R17" s="43" t="s">
        <v>175</v>
      </c>
      <c r="S17" s="111">
        <v>12.1</v>
      </c>
      <c r="T17" s="40" t="s">
        <v>492</v>
      </c>
      <c r="V17" s="44" t="s">
        <v>232</v>
      </c>
      <c r="W17" s="39">
        <v>29.4</v>
      </c>
      <c r="X17" s="40" t="s">
        <v>492</v>
      </c>
      <c r="Z17" s="44" t="s">
        <v>292</v>
      </c>
      <c r="AA17" s="39">
        <v>7.96</v>
      </c>
      <c r="AB17" s="40" t="s">
        <v>492</v>
      </c>
      <c r="AD17" s="44" t="s">
        <v>348</v>
      </c>
      <c r="AE17" s="39">
        <v>17.5</v>
      </c>
      <c r="AF17" s="40" t="s">
        <v>492</v>
      </c>
      <c r="AH17" s="44" t="s">
        <v>413</v>
      </c>
      <c r="AI17" s="39">
        <v>15.5</v>
      </c>
      <c r="AJ17" s="40" t="s">
        <v>492</v>
      </c>
      <c r="AL17" s="44" t="s">
        <v>469</v>
      </c>
      <c r="AM17" s="39">
        <v>34.799999999999997</v>
      </c>
      <c r="AN17" s="40" t="s">
        <v>492</v>
      </c>
      <c r="AP17" s="44" t="s">
        <v>511</v>
      </c>
      <c r="AQ17" s="39">
        <v>8.6199999999999992</v>
      </c>
      <c r="AR17" s="40" t="s">
        <v>492</v>
      </c>
      <c r="AT17" s="332" t="s">
        <v>701</v>
      </c>
      <c r="AU17" s="39">
        <v>23.2</v>
      </c>
      <c r="AV17" s="40" t="s">
        <v>492</v>
      </c>
    </row>
    <row r="18" spans="1:48">
      <c r="A18" s="44" t="s">
        <v>58</v>
      </c>
      <c r="B18" s="106">
        <v>29.6</v>
      </c>
      <c r="C18" s="39">
        <v>20</v>
      </c>
      <c r="D18" s="39">
        <v>5</v>
      </c>
      <c r="E18" s="258">
        <f t="shared" si="0"/>
        <v>3.3783783783783781</v>
      </c>
      <c r="F18" s="351">
        <f t="shared" si="1"/>
        <v>16.621621621621621</v>
      </c>
      <c r="G18" s="39">
        <v>1</v>
      </c>
      <c r="H18" s="40" t="s">
        <v>1059</v>
      </c>
      <c r="J18" s="44" t="s">
        <v>58</v>
      </c>
      <c r="K18" s="106">
        <v>29.6</v>
      </c>
      <c r="L18" s="40" t="s">
        <v>492</v>
      </c>
      <c r="N18" s="43" t="s">
        <v>115</v>
      </c>
      <c r="O18" s="111">
        <v>45.6</v>
      </c>
      <c r="P18" s="40" t="s">
        <v>492</v>
      </c>
      <c r="R18" s="43" t="s">
        <v>177</v>
      </c>
      <c r="S18" s="111">
        <v>33</v>
      </c>
      <c r="T18" s="40" t="s">
        <v>492</v>
      </c>
      <c r="V18" s="44" t="s">
        <v>237</v>
      </c>
      <c r="W18" s="39">
        <v>22.8</v>
      </c>
      <c r="X18" s="40" t="s">
        <v>492</v>
      </c>
      <c r="Z18" s="44" t="s">
        <v>294</v>
      </c>
      <c r="AA18" s="39">
        <v>44.6</v>
      </c>
      <c r="AB18" s="40" t="s">
        <v>492</v>
      </c>
      <c r="AD18" s="44" t="s">
        <v>351</v>
      </c>
      <c r="AE18" s="39">
        <v>39.200000000000003</v>
      </c>
      <c r="AF18" s="40" t="s">
        <v>492</v>
      </c>
      <c r="AH18" s="44" t="s">
        <v>415</v>
      </c>
      <c r="AI18" s="39">
        <v>29.4</v>
      </c>
      <c r="AJ18" s="40" t="s">
        <v>492</v>
      </c>
      <c r="AL18" s="44" t="s">
        <v>471</v>
      </c>
      <c r="AM18" s="39">
        <v>21.6</v>
      </c>
      <c r="AN18" s="40" t="s">
        <v>492</v>
      </c>
      <c r="AP18" s="44" t="s">
        <v>514</v>
      </c>
      <c r="AQ18" s="39">
        <v>14.1</v>
      </c>
      <c r="AR18" s="40" t="s">
        <v>492</v>
      </c>
      <c r="AT18" s="332" t="s">
        <v>702</v>
      </c>
      <c r="AU18" s="39">
        <v>19.3</v>
      </c>
      <c r="AV18" s="40" t="s">
        <v>492</v>
      </c>
    </row>
    <row r="19" spans="1:48">
      <c r="A19" s="252" t="s">
        <v>643</v>
      </c>
      <c r="B19" s="106">
        <v>16.100000000000001</v>
      </c>
      <c r="C19" s="39">
        <v>20</v>
      </c>
      <c r="D19" s="39">
        <v>5</v>
      </c>
      <c r="E19" s="258">
        <f t="shared" si="0"/>
        <v>6.2111801242236018</v>
      </c>
      <c r="F19" s="351">
        <f t="shared" si="1"/>
        <v>13.788819875776397</v>
      </c>
      <c r="G19" s="39">
        <v>3</v>
      </c>
      <c r="H19" s="40" t="s">
        <v>1059</v>
      </c>
      <c r="J19" s="44" t="s">
        <v>60</v>
      </c>
      <c r="K19" s="106">
        <v>14.9</v>
      </c>
      <c r="L19" s="40" t="s">
        <v>492</v>
      </c>
      <c r="N19" s="43" t="s">
        <v>117</v>
      </c>
      <c r="O19" s="111">
        <v>41.2</v>
      </c>
      <c r="P19" s="40" t="s">
        <v>492</v>
      </c>
      <c r="R19" s="43" t="s">
        <v>179</v>
      </c>
      <c r="S19" s="111">
        <v>14</v>
      </c>
      <c r="T19" s="40" t="s">
        <v>492</v>
      </c>
      <c r="V19" s="44" t="s">
        <v>239</v>
      </c>
      <c r="W19" s="39">
        <v>15.4</v>
      </c>
      <c r="X19" s="40" t="s">
        <v>492</v>
      </c>
      <c r="Z19" s="44" t="s">
        <v>296</v>
      </c>
      <c r="AA19" s="39">
        <v>30.8</v>
      </c>
      <c r="AB19" s="40" t="s">
        <v>492</v>
      </c>
      <c r="AD19" s="44" t="s">
        <v>353</v>
      </c>
      <c r="AE19" s="39">
        <v>20.2</v>
      </c>
      <c r="AF19" s="40" t="s">
        <v>492</v>
      </c>
      <c r="AH19" s="44" t="s">
        <v>417</v>
      </c>
      <c r="AI19" s="39">
        <v>22</v>
      </c>
      <c r="AJ19" s="40" t="s">
        <v>492</v>
      </c>
      <c r="AL19" s="44" t="s">
        <v>473</v>
      </c>
      <c r="AM19" s="39">
        <v>30.4</v>
      </c>
      <c r="AN19" s="40" t="s">
        <v>492</v>
      </c>
      <c r="AP19" s="44" t="s">
        <v>515</v>
      </c>
      <c r="AQ19" s="39">
        <v>10.5</v>
      </c>
      <c r="AR19" s="40" t="s">
        <v>492</v>
      </c>
      <c r="AT19" s="332" t="s">
        <v>703</v>
      </c>
      <c r="AU19" s="39">
        <v>26.2</v>
      </c>
      <c r="AV19" s="40" t="s">
        <v>492</v>
      </c>
    </row>
    <row r="20" spans="1:48">
      <c r="A20" s="334" t="s">
        <v>691</v>
      </c>
      <c r="B20" s="39">
        <v>34.6</v>
      </c>
      <c r="C20" s="328">
        <v>20</v>
      </c>
      <c r="D20" s="328">
        <v>5</v>
      </c>
      <c r="E20" s="258">
        <f t="shared" si="0"/>
        <v>2.8901734104046239</v>
      </c>
      <c r="F20" s="351">
        <f t="shared" si="1"/>
        <v>17.109826589595375</v>
      </c>
      <c r="G20" s="39">
        <v>4</v>
      </c>
      <c r="H20" s="40" t="s">
        <v>1059</v>
      </c>
      <c r="J20" s="44" t="s">
        <v>62</v>
      </c>
      <c r="K20" s="106">
        <v>13.8</v>
      </c>
      <c r="L20" s="40" t="s">
        <v>492</v>
      </c>
      <c r="N20" s="43" t="s">
        <v>119</v>
      </c>
      <c r="O20" s="111">
        <v>29</v>
      </c>
      <c r="P20" s="40" t="s">
        <v>492</v>
      </c>
      <c r="R20" s="43" t="s">
        <v>181</v>
      </c>
      <c r="S20" s="111">
        <v>45.2</v>
      </c>
      <c r="T20" s="40" t="s">
        <v>492</v>
      </c>
      <c r="V20" s="44" t="s">
        <v>241</v>
      </c>
      <c r="W20" s="39">
        <v>31.8</v>
      </c>
      <c r="X20" s="40" t="s">
        <v>492</v>
      </c>
      <c r="Z20" s="44" t="s">
        <v>298</v>
      </c>
      <c r="AA20" s="39">
        <v>0</v>
      </c>
      <c r="AB20" s="40" t="s">
        <v>492</v>
      </c>
      <c r="AD20" s="44" t="s">
        <v>355</v>
      </c>
      <c r="AE20" s="39">
        <v>37.200000000000003</v>
      </c>
      <c r="AF20" s="40" t="s">
        <v>492</v>
      </c>
      <c r="AH20" s="44" t="s">
        <v>419</v>
      </c>
      <c r="AI20" s="39">
        <v>3.8</v>
      </c>
      <c r="AJ20" s="40" t="s">
        <v>492</v>
      </c>
      <c r="AL20" s="44" t="s">
        <v>475</v>
      </c>
      <c r="AM20" s="39">
        <v>29.2</v>
      </c>
      <c r="AN20" s="40" t="s">
        <v>492</v>
      </c>
      <c r="AP20" s="44" t="s">
        <v>497</v>
      </c>
      <c r="AQ20" s="39">
        <v>2.5</v>
      </c>
      <c r="AR20" s="40" t="s">
        <v>492</v>
      </c>
      <c r="AT20" s="332" t="s">
        <v>704</v>
      </c>
      <c r="AU20" s="39">
        <v>14.8</v>
      </c>
      <c r="AV20" s="40" t="s">
        <v>492</v>
      </c>
    </row>
    <row r="21" spans="1:48">
      <c r="A21" s="44" t="s">
        <v>64</v>
      </c>
      <c r="B21" s="106">
        <v>23.6</v>
      </c>
      <c r="C21" s="39">
        <v>20</v>
      </c>
      <c r="D21" s="39">
        <v>5</v>
      </c>
      <c r="E21" s="258">
        <f t="shared" si="0"/>
        <v>4.2372881355932197</v>
      </c>
      <c r="F21" s="351">
        <f t="shared" si="1"/>
        <v>15.76271186440678</v>
      </c>
      <c r="G21" s="39">
        <v>1</v>
      </c>
      <c r="H21" s="40" t="s">
        <v>1059</v>
      </c>
      <c r="J21" s="44" t="s">
        <v>64</v>
      </c>
      <c r="K21" s="106">
        <v>23.6</v>
      </c>
      <c r="L21" s="40" t="s">
        <v>492</v>
      </c>
      <c r="N21" s="43" t="s">
        <v>121</v>
      </c>
      <c r="O21" s="111">
        <v>52.4</v>
      </c>
      <c r="P21" s="40" t="s">
        <v>492</v>
      </c>
      <c r="R21" s="43" t="s">
        <v>183</v>
      </c>
      <c r="S21" s="111">
        <v>12.5</v>
      </c>
      <c r="T21" s="40" t="s">
        <v>492</v>
      </c>
      <c r="V21" s="44" t="s">
        <v>243</v>
      </c>
      <c r="W21" s="39">
        <v>8.18</v>
      </c>
      <c r="X21" s="40" t="s">
        <v>492</v>
      </c>
      <c r="Z21" s="44" t="s">
        <v>300</v>
      </c>
      <c r="AA21" s="39">
        <v>51</v>
      </c>
      <c r="AB21" s="40" t="s">
        <v>492</v>
      </c>
      <c r="AD21" s="44" t="s">
        <v>357</v>
      </c>
      <c r="AE21" s="39">
        <v>24</v>
      </c>
      <c r="AF21" s="40" t="s">
        <v>492</v>
      </c>
      <c r="AH21" s="44" t="s">
        <v>421</v>
      </c>
      <c r="AI21" s="39">
        <v>22.8</v>
      </c>
      <c r="AJ21" s="40" t="s">
        <v>492</v>
      </c>
      <c r="AL21" s="44" t="s">
        <v>477</v>
      </c>
      <c r="AM21" s="39">
        <v>29.4</v>
      </c>
      <c r="AN21" s="40" t="s">
        <v>492</v>
      </c>
      <c r="AP21" s="44" t="s">
        <v>656</v>
      </c>
      <c r="AQ21" s="39">
        <v>6.86</v>
      </c>
      <c r="AR21" s="40" t="s">
        <v>492</v>
      </c>
      <c r="AT21" s="332" t="s">
        <v>705</v>
      </c>
      <c r="AU21" s="39">
        <v>2.84</v>
      </c>
      <c r="AV21" s="40" t="s">
        <v>492</v>
      </c>
    </row>
    <row r="22" spans="1:48">
      <c r="A22" s="252" t="s">
        <v>645</v>
      </c>
      <c r="B22" s="106">
        <v>21.6</v>
      </c>
      <c r="C22" s="39">
        <v>20</v>
      </c>
      <c r="D22" s="39">
        <v>5</v>
      </c>
      <c r="E22" s="258">
        <f t="shared" si="0"/>
        <v>4.6296296296296298</v>
      </c>
      <c r="F22" s="351">
        <f t="shared" si="1"/>
        <v>15.37037037037037</v>
      </c>
      <c r="G22" s="39">
        <v>3</v>
      </c>
      <c r="H22" s="40" t="s">
        <v>1059</v>
      </c>
      <c r="J22" s="44" t="s">
        <v>66</v>
      </c>
      <c r="K22" s="106">
        <v>14.2</v>
      </c>
      <c r="L22" s="40" t="s">
        <v>492</v>
      </c>
      <c r="N22" s="43" t="s">
        <v>123</v>
      </c>
      <c r="O22" s="111">
        <v>15.4</v>
      </c>
      <c r="P22" s="40" t="s">
        <v>492</v>
      </c>
      <c r="R22" s="43" t="s">
        <v>185</v>
      </c>
      <c r="S22" s="111">
        <v>25</v>
      </c>
      <c r="T22" s="40" t="s">
        <v>492</v>
      </c>
      <c r="V22" s="44" t="s">
        <v>245</v>
      </c>
      <c r="W22" s="39">
        <v>28.6</v>
      </c>
      <c r="X22" s="40" t="s">
        <v>492</v>
      </c>
      <c r="Z22" s="44" t="s">
        <v>302</v>
      </c>
      <c r="AA22" s="39">
        <v>26.6</v>
      </c>
      <c r="AB22" s="40" t="s">
        <v>492</v>
      </c>
      <c r="AD22" s="44" t="s">
        <v>362</v>
      </c>
      <c r="AE22" s="39">
        <v>23</v>
      </c>
      <c r="AF22" s="40" t="s">
        <v>492</v>
      </c>
      <c r="AH22" s="44" t="s">
        <v>423</v>
      </c>
      <c r="AI22" s="39">
        <v>20.8</v>
      </c>
      <c r="AJ22" s="40" t="s">
        <v>492</v>
      </c>
      <c r="AL22" s="44" t="s">
        <v>479</v>
      </c>
      <c r="AM22" s="39">
        <v>21.4</v>
      </c>
      <c r="AN22" s="40" t="s">
        <v>492</v>
      </c>
      <c r="AP22" s="44" t="s">
        <v>657</v>
      </c>
      <c r="AQ22" s="39">
        <v>15.2</v>
      </c>
      <c r="AR22" s="40" t="s">
        <v>492</v>
      </c>
      <c r="AT22" s="332" t="s">
        <v>706</v>
      </c>
      <c r="AU22" s="39">
        <v>17.7</v>
      </c>
      <c r="AV22" s="40" t="s">
        <v>492</v>
      </c>
    </row>
    <row r="23" spans="1:48" ht="17" thickBot="1">
      <c r="A23" s="44" t="s">
        <v>68</v>
      </c>
      <c r="B23" s="106">
        <v>27.8</v>
      </c>
      <c r="C23" s="39">
        <v>20</v>
      </c>
      <c r="D23" s="39">
        <v>5</v>
      </c>
      <c r="E23" s="258">
        <f t="shared" si="0"/>
        <v>3.5971223021582732</v>
      </c>
      <c r="F23" s="351">
        <f t="shared" si="1"/>
        <v>16.402877697841728</v>
      </c>
      <c r="G23" s="39">
        <v>1</v>
      </c>
      <c r="H23" s="40" t="s">
        <v>1059</v>
      </c>
      <c r="J23" s="44" t="s">
        <v>68</v>
      </c>
      <c r="K23" s="106">
        <v>27.8</v>
      </c>
      <c r="L23" s="40" t="s">
        <v>492</v>
      </c>
      <c r="N23" s="43" t="s">
        <v>125</v>
      </c>
      <c r="O23" s="111">
        <v>25.8</v>
      </c>
      <c r="P23" s="40" t="s">
        <v>492</v>
      </c>
      <c r="R23" s="43" t="s">
        <v>187</v>
      </c>
      <c r="S23" s="111">
        <v>21.2</v>
      </c>
      <c r="T23" s="40" t="s">
        <v>492</v>
      </c>
      <c r="V23" s="44" t="s">
        <v>247</v>
      </c>
      <c r="W23" s="39">
        <v>23.6</v>
      </c>
      <c r="X23" s="40" t="s">
        <v>492</v>
      </c>
      <c r="Z23" s="44" t="s">
        <v>304</v>
      </c>
      <c r="AA23" s="39">
        <v>38.6</v>
      </c>
      <c r="AB23" s="40" t="s">
        <v>492</v>
      </c>
      <c r="AD23" s="44" t="s">
        <v>364</v>
      </c>
      <c r="AE23" s="39">
        <v>7.3</v>
      </c>
      <c r="AF23" s="40" t="s">
        <v>492</v>
      </c>
      <c r="AH23" s="44" t="s">
        <v>425</v>
      </c>
      <c r="AI23" s="39">
        <v>21</v>
      </c>
      <c r="AJ23" s="40" t="s">
        <v>492</v>
      </c>
      <c r="AL23" s="44" t="s">
        <v>481</v>
      </c>
      <c r="AM23" s="39">
        <v>23</v>
      </c>
      <c r="AN23" s="40" t="s">
        <v>492</v>
      </c>
      <c r="AP23" s="45" t="s">
        <v>658</v>
      </c>
      <c r="AQ23" s="41">
        <v>5.58</v>
      </c>
      <c r="AR23" s="42" t="s">
        <v>492</v>
      </c>
      <c r="AT23" s="332" t="s">
        <v>707</v>
      </c>
      <c r="AU23" s="39">
        <v>10.3</v>
      </c>
      <c r="AV23" s="40" t="s">
        <v>492</v>
      </c>
    </row>
    <row r="24" spans="1:48">
      <c r="A24" s="44" t="s">
        <v>70</v>
      </c>
      <c r="B24" s="106">
        <v>21</v>
      </c>
      <c r="C24" s="39">
        <v>20</v>
      </c>
      <c r="D24" s="39">
        <v>5</v>
      </c>
      <c r="E24" s="258">
        <f t="shared" si="0"/>
        <v>4.7619047619047619</v>
      </c>
      <c r="F24" s="351">
        <f t="shared" si="1"/>
        <v>15.238095238095237</v>
      </c>
      <c r="G24" s="39">
        <v>1</v>
      </c>
      <c r="H24" s="40" t="s">
        <v>1059</v>
      </c>
      <c r="J24" s="44" t="s">
        <v>70</v>
      </c>
      <c r="K24" s="106">
        <v>21</v>
      </c>
      <c r="L24" s="40" t="s">
        <v>492</v>
      </c>
      <c r="N24" s="43" t="s">
        <v>127</v>
      </c>
      <c r="O24" s="111">
        <v>29.4</v>
      </c>
      <c r="P24" s="40" t="s">
        <v>492</v>
      </c>
      <c r="R24" s="43" t="s">
        <v>189</v>
      </c>
      <c r="S24" s="111">
        <v>25.8</v>
      </c>
      <c r="T24" s="40" t="s">
        <v>492</v>
      </c>
      <c r="V24" s="44" t="s">
        <v>249</v>
      </c>
      <c r="W24" s="39">
        <v>22.8</v>
      </c>
      <c r="X24" s="40" t="s">
        <v>492</v>
      </c>
      <c r="Z24" s="44" t="s">
        <v>306</v>
      </c>
      <c r="AA24" s="39">
        <v>35.799999999999997</v>
      </c>
      <c r="AB24" s="40" t="s">
        <v>492</v>
      </c>
      <c r="AD24" s="44" t="s">
        <v>366</v>
      </c>
      <c r="AE24" s="39">
        <v>9.5</v>
      </c>
      <c r="AF24" s="40" t="s">
        <v>492</v>
      </c>
      <c r="AH24" s="44" t="s">
        <v>427</v>
      </c>
      <c r="AI24" s="39">
        <v>21.6</v>
      </c>
      <c r="AJ24" s="40" t="s">
        <v>492</v>
      </c>
      <c r="AL24" s="44" t="s">
        <v>483</v>
      </c>
      <c r="AM24" s="39">
        <v>23.8</v>
      </c>
      <c r="AN24" s="40" t="s">
        <v>492</v>
      </c>
      <c r="AT24" s="44" t="s">
        <v>708</v>
      </c>
      <c r="AU24" s="39">
        <v>21.6</v>
      </c>
      <c r="AV24" s="40" t="s">
        <v>492</v>
      </c>
    </row>
    <row r="25" spans="1:48">
      <c r="A25" s="44" t="s">
        <v>72</v>
      </c>
      <c r="B25" s="106">
        <v>19.7</v>
      </c>
      <c r="C25" s="39">
        <v>20</v>
      </c>
      <c r="D25" s="39">
        <v>5</v>
      </c>
      <c r="E25" s="258">
        <f t="shared" si="0"/>
        <v>5.0761421319796955</v>
      </c>
      <c r="F25" s="351">
        <f t="shared" si="1"/>
        <v>14.923857868020304</v>
      </c>
      <c r="G25" s="39">
        <v>1</v>
      </c>
      <c r="H25" s="40" t="s">
        <v>1059</v>
      </c>
      <c r="J25" s="44" t="s">
        <v>72</v>
      </c>
      <c r="K25" s="106">
        <v>19.7</v>
      </c>
      <c r="L25" s="40" t="s">
        <v>492</v>
      </c>
      <c r="N25" s="43" t="s">
        <v>129</v>
      </c>
      <c r="O25" s="111">
        <v>36</v>
      </c>
      <c r="P25" s="40" t="s">
        <v>492</v>
      </c>
      <c r="R25" s="43" t="s">
        <v>191</v>
      </c>
      <c r="S25" s="111">
        <v>25</v>
      </c>
      <c r="T25" s="40" t="s">
        <v>492</v>
      </c>
      <c r="V25" s="44" t="s">
        <v>251</v>
      </c>
      <c r="W25" s="39">
        <v>25.4</v>
      </c>
      <c r="X25" s="40" t="s">
        <v>492</v>
      </c>
      <c r="Z25" s="44" t="s">
        <v>308</v>
      </c>
      <c r="AA25" s="39">
        <v>40.799999999999997</v>
      </c>
      <c r="AB25" s="40" t="s">
        <v>492</v>
      </c>
      <c r="AD25" s="44" t="s">
        <v>368</v>
      </c>
      <c r="AE25" s="39">
        <v>28.8</v>
      </c>
      <c r="AF25" s="40" t="s">
        <v>492</v>
      </c>
      <c r="AH25" s="44" t="s">
        <v>429</v>
      </c>
      <c r="AI25" s="39">
        <v>29.2</v>
      </c>
      <c r="AJ25" s="40" t="s">
        <v>492</v>
      </c>
      <c r="AL25" s="44" t="s">
        <v>485</v>
      </c>
      <c r="AM25" s="39">
        <v>38.6</v>
      </c>
      <c r="AN25" s="40" t="s">
        <v>492</v>
      </c>
      <c r="AT25" s="44" t="s">
        <v>709</v>
      </c>
      <c r="AU25" s="39">
        <v>36.6</v>
      </c>
      <c r="AV25" s="40" t="s">
        <v>492</v>
      </c>
    </row>
    <row r="26" spans="1:48">
      <c r="A26" s="44" t="s">
        <v>74</v>
      </c>
      <c r="B26" s="106">
        <v>28.6</v>
      </c>
      <c r="C26" s="39">
        <v>20</v>
      </c>
      <c r="D26" s="39">
        <v>5</v>
      </c>
      <c r="E26" s="258">
        <f t="shared" si="0"/>
        <v>3.4965034965034962</v>
      </c>
      <c r="F26" s="351">
        <f t="shared" si="1"/>
        <v>16.503496503496503</v>
      </c>
      <c r="G26" s="39">
        <v>1</v>
      </c>
      <c r="H26" s="40" t="s">
        <v>1059</v>
      </c>
      <c r="J26" s="44" t="s">
        <v>74</v>
      </c>
      <c r="K26" s="106">
        <v>28.6</v>
      </c>
      <c r="L26" s="40" t="s">
        <v>492</v>
      </c>
      <c r="N26" s="43" t="s">
        <v>131</v>
      </c>
      <c r="O26" s="111">
        <v>13.1</v>
      </c>
      <c r="P26" s="40" t="s">
        <v>492</v>
      </c>
      <c r="R26" s="43" t="s">
        <v>193</v>
      </c>
      <c r="S26" s="111">
        <v>9.52</v>
      </c>
      <c r="T26" s="40" t="s">
        <v>492</v>
      </c>
      <c r="V26" s="44" t="s">
        <v>253</v>
      </c>
      <c r="W26" s="39">
        <v>33</v>
      </c>
      <c r="X26" s="40" t="s">
        <v>492</v>
      </c>
      <c r="Z26" s="44" t="s">
        <v>310</v>
      </c>
      <c r="AA26" s="39">
        <v>33.4</v>
      </c>
      <c r="AB26" s="40" t="s">
        <v>492</v>
      </c>
      <c r="AD26" s="44" t="s">
        <v>370</v>
      </c>
      <c r="AE26" s="39">
        <v>5.4</v>
      </c>
      <c r="AF26" s="40" t="s">
        <v>492</v>
      </c>
      <c r="AH26" s="44" t="s">
        <v>431</v>
      </c>
      <c r="AI26" s="39">
        <v>39.4</v>
      </c>
      <c r="AJ26" s="40" t="s">
        <v>492</v>
      </c>
      <c r="AL26" s="44" t="s">
        <v>499</v>
      </c>
      <c r="AM26" s="39">
        <v>14.4</v>
      </c>
      <c r="AN26" s="40" t="s">
        <v>492</v>
      </c>
      <c r="AT26" s="44" t="s">
        <v>710</v>
      </c>
      <c r="AU26" s="39">
        <v>28.2</v>
      </c>
      <c r="AV26" s="40" t="s">
        <v>492</v>
      </c>
    </row>
    <row r="27" spans="1:48">
      <c r="A27" s="44" t="s">
        <v>77</v>
      </c>
      <c r="B27" s="106">
        <v>18.2</v>
      </c>
      <c r="C27" s="39">
        <v>20</v>
      </c>
      <c r="D27" s="39">
        <v>5</v>
      </c>
      <c r="E27" s="258">
        <f t="shared" si="0"/>
        <v>5.4945054945054945</v>
      </c>
      <c r="F27" s="351">
        <f t="shared" si="1"/>
        <v>14.505494505494505</v>
      </c>
      <c r="G27" s="39">
        <v>1</v>
      </c>
      <c r="H27" s="40" t="s">
        <v>1059</v>
      </c>
      <c r="J27" s="44" t="s">
        <v>77</v>
      </c>
      <c r="K27" s="106">
        <v>18.2</v>
      </c>
      <c r="L27" s="40" t="s">
        <v>492</v>
      </c>
      <c r="N27" s="43" t="s">
        <v>133</v>
      </c>
      <c r="O27" s="111">
        <v>22</v>
      </c>
      <c r="P27" s="40" t="s">
        <v>492</v>
      </c>
      <c r="R27" s="43" t="s">
        <v>195</v>
      </c>
      <c r="S27" s="111">
        <v>31.2</v>
      </c>
      <c r="T27" s="40" t="s">
        <v>492</v>
      </c>
      <c r="V27" s="44" t="s">
        <v>255</v>
      </c>
      <c r="W27" s="39">
        <v>37.6</v>
      </c>
      <c r="X27" s="40" t="s">
        <v>492</v>
      </c>
      <c r="Z27" s="44" t="s">
        <v>312</v>
      </c>
      <c r="AA27" s="39">
        <v>25</v>
      </c>
      <c r="AB27" s="40" t="s">
        <v>492</v>
      </c>
      <c r="AD27" s="44" t="s">
        <v>372</v>
      </c>
      <c r="AE27" s="39">
        <v>25.8</v>
      </c>
      <c r="AF27" s="40" t="s">
        <v>492</v>
      </c>
      <c r="AH27" s="44" t="s">
        <v>433</v>
      </c>
      <c r="AI27" s="39">
        <v>37.200000000000003</v>
      </c>
      <c r="AJ27" s="40" t="s">
        <v>492</v>
      </c>
      <c r="AL27" s="44" t="s">
        <v>501</v>
      </c>
      <c r="AM27" s="39">
        <v>9.34</v>
      </c>
      <c r="AN27" s="40" t="s">
        <v>492</v>
      </c>
      <c r="AT27" s="44" t="s">
        <v>711</v>
      </c>
      <c r="AU27" s="39">
        <v>30</v>
      </c>
      <c r="AV27" s="40" t="s">
        <v>492</v>
      </c>
    </row>
    <row r="28" spans="1:48" ht="17" thickBot="1">
      <c r="A28" s="44" t="s">
        <v>79</v>
      </c>
      <c r="B28" s="106">
        <v>21.6</v>
      </c>
      <c r="C28" s="39">
        <v>20</v>
      </c>
      <c r="D28" s="39">
        <v>5</v>
      </c>
      <c r="E28" s="258">
        <f t="shared" si="0"/>
        <v>4.6296296296296298</v>
      </c>
      <c r="F28" s="351">
        <f t="shared" si="1"/>
        <v>15.37037037037037</v>
      </c>
      <c r="G28" s="39">
        <v>1</v>
      </c>
      <c r="H28" s="40" t="s">
        <v>1059</v>
      </c>
      <c r="J28" s="44" t="s">
        <v>79</v>
      </c>
      <c r="K28" s="106">
        <v>21.6</v>
      </c>
      <c r="L28" s="40" t="s">
        <v>492</v>
      </c>
      <c r="N28" s="43" t="s">
        <v>135</v>
      </c>
      <c r="O28" s="111">
        <v>36.6</v>
      </c>
      <c r="P28" s="40" t="s">
        <v>492</v>
      </c>
      <c r="R28" s="43" t="s">
        <v>197</v>
      </c>
      <c r="S28" s="111">
        <v>23.2</v>
      </c>
      <c r="T28" s="40" t="s">
        <v>492</v>
      </c>
      <c r="V28" s="44" t="s">
        <v>257</v>
      </c>
      <c r="W28" s="39">
        <v>18.399999999999999</v>
      </c>
      <c r="X28" s="40" t="s">
        <v>492</v>
      </c>
      <c r="Z28" s="44" t="s">
        <v>314</v>
      </c>
      <c r="AA28" s="39">
        <v>54.4</v>
      </c>
      <c r="AB28" s="40" t="s">
        <v>492</v>
      </c>
      <c r="AD28" s="44" t="s">
        <v>374</v>
      </c>
      <c r="AE28" s="39">
        <v>17.3</v>
      </c>
      <c r="AF28" s="40" t="s">
        <v>492</v>
      </c>
      <c r="AH28" s="44" t="s">
        <v>435</v>
      </c>
      <c r="AI28" s="39">
        <v>29.8</v>
      </c>
      <c r="AJ28" s="40" t="s">
        <v>492</v>
      </c>
      <c r="AL28" s="44" t="s">
        <v>640</v>
      </c>
      <c r="AM28" s="39">
        <v>11.6</v>
      </c>
      <c r="AN28" s="40" t="s">
        <v>492</v>
      </c>
      <c r="AT28" s="45" t="s">
        <v>712</v>
      </c>
      <c r="AU28" s="41">
        <v>13</v>
      </c>
      <c r="AV28" s="42" t="s">
        <v>492</v>
      </c>
    </row>
    <row r="29" spans="1:48" ht="17" thickBot="1">
      <c r="A29" s="44" t="s">
        <v>81</v>
      </c>
      <c r="B29" s="106">
        <v>24.2</v>
      </c>
      <c r="C29" s="39">
        <v>20</v>
      </c>
      <c r="D29" s="39">
        <v>5</v>
      </c>
      <c r="E29" s="258">
        <f t="shared" si="0"/>
        <v>4.1322314049586781</v>
      </c>
      <c r="F29" s="351">
        <f t="shared" si="1"/>
        <v>15.867768595041323</v>
      </c>
      <c r="G29" s="39">
        <v>1</v>
      </c>
      <c r="H29" s="40" t="s">
        <v>1059</v>
      </c>
      <c r="J29" s="45" t="s">
        <v>81</v>
      </c>
      <c r="K29" s="107">
        <v>24.2</v>
      </c>
      <c r="L29" s="42" t="s">
        <v>492</v>
      </c>
      <c r="N29" s="216" t="s">
        <v>140</v>
      </c>
      <c r="O29" s="217">
        <v>11.3</v>
      </c>
      <c r="P29" s="42" t="s">
        <v>492</v>
      </c>
      <c r="R29" s="216" t="s">
        <v>199</v>
      </c>
      <c r="S29" s="217">
        <v>34</v>
      </c>
      <c r="T29" s="42" t="s">
        <v>492</v>
      </c>
      <c r="V29" s="45" t="s">
        <v>259</v>
      </c>
      <c r="W29" s="41">
        <v>28.2</v>
      </c>
      <c r="X29" s="42" t="s">
        <v>492</v>
      </c>
      <c r="Z29" s="45" t="s">
        <v>316</v>
      </c>
      <c r="AA29" s="41">
        <v>55.4</v>
      </c>
      <c r="AB29" s="42" t="s">
        <v>492</v>
      </c>
      <c r="AD29" s="45" t="s">
        <v>376</v>
      </c>
      <c r="AE29" s="41">
        <v>31.4</v>
      </c>
      <c r="AF29" s="42" t="s">
        <v>492</v>
      </c>
      <c r="AH29" s="45" t="s">
        <v>437</v>
      </c>
      <c r="AI29" s="41">
        <v>41.2</v>
      </c>
      <c r="AJ29" s="42" t="s">
        <v>492</v>
      </c>
      <c r="AL29" s="45" t="s">
        <v>641</v>
      </c>
      <c r="AM29" s="41">
        <v>5.2</v>
      </c>
      <c r="AN29" s="42" t="s">
        <v>492</v>
      </c>
    </row>
    <row r="30" spans="1:48">
      <c r="A30" s="44" t="s">
        <v>83</v>
      </c>
      <c r="B30" s="106">
        <v>31</v>
      </c>
      <c r="C30" s="39">
        <v>20</v>
      </c>
      <c r="D30" s="39">
        <v>5</v>
      </c>
      <c r="E30" s="258">
        <f t="shared" si="0"/>
        <v>3.225806451612903</v>
      </c>
      <c r="F30" s="351">
        <f t="shared" si="1"/>
        <v>16.774193548387096</v>
      </c>
      <c r="G30" s="39">
        <v>1</v>
      </c>
      <c r="H30" s="40" t="s">
        <v>1059</v>
      </c>
    </row>
    <row r="31" spans="1:48">
      <c r="A31" s="44" t="s">
        <v>85</v>
      </c>
      <c r="B31" s="106">
        <v>28.4</v>
      </c>
      <c r="C31" s="39">
        <v>20</v>
      </c>
      <c r="D31" s="39">
        <v>5</v>
      </c>
      <c r="E31" s="258">
        <f t="shared" si="0"/>
        <v>3.5211267605633805</v>
      </c>
      <c r="F31" s="351">
        <f t="shared" si="1"/>
        <v>16.47887323943662</v>
      </c>
      <c r="G31" s="39">
        <v>1</v>
      </c>
      <c r="H31" s="40" t="s">
        <v>1059</v>
      </c>
    </row>
    <row r="32" spans="1:48">
      <c r="A32" s="44" t="s">
        <v>87</v>
      </c>
      <c r="B32" s="106">
        <v>32</v>
      </c>
      <c r="C32" s="39">
        <v>20</v>
      </c>
      <c r="D32" s="39">
        <v>5</v>
      </c>
      <c r="E32" s="258">
        <f t="shared" si="0"/>
        <v>3.125</v>
      </c>
      <c r="F32" s="351">
        <f t="shared" si="1"/>
        <v>16.875</v>
      </c>
      <c r="G32" s="39">
        <v>1</v>
      </c>
      <c r="H32" s="40" t="s">
        <v>1059</v>
      </c>
    </row>
    <row r="33" spans="1:9">
      <c r="A33" s="44" t="s">
        <v>89</v>
      </c>
      <c r="B33" s="106">
        <v>15.1</v>
      </c>
      <c r="C33" s="39">
        <v>20</v>
      </c>
      <c r="D33" s="39">
        <v>5</v>
      </c>
      <c r="E33" s="258">
        <f t="shared" si="0"/>
        <v>6.6225165562913908</v>
      </c>
      <c r="F33" s="351">
        <f t="shared" si="1"/>
        <v>13.377483443708609</v>
      </c>
      <c r="G33" s="39">
        <v>1</v>
      </c>
      <c r="H33" s="40" t="s">
        <v>1059</v>
      </c>
    </row>
    <row r="34" spans="1:9">
      <c r="A34" s="44" t="s">
        <v>91</v>
      </c>
      <c r="B34" s="106">
        <v>32.4</v>
      </c>
      <c r="C34" s="39">
        <v>20</v>
      </c>
      <c r="D34" s="39">
        <v>5</v>
      </c>
      <c r="E34" s="258">
        <f t="shared" si="0"/>
        <v>3.0864197530864197</v>
      </c>
      <c r="F34" s="351">
        <f t="shared" si="1"/>
        <v>16.913580246913579</v>
      </c>
      <c r="G34" s="39">
        <v>1</v>
      </c>
      <c r="H34" s="40" t="s">
        <v>1059</v>
      </c>
      <c r="I34" s="21"/>
    </row>
    <row r="35" spans="1:9">
      <c r="A35" s="44" t="s">
        <v>93</v>
      </c>
      <c r="B35" s="106">
        <v>28.6</v>
      </c>
      <c r="C35" s="39">
        <v>20</v>
      </c>
      <c r="D35" s="39">
        <v>5</v>
      </c>
      <c r="E35" s="258">
        <f t="shared" si="0"/>
        <v>3.4965034965034962</v>
      </c>
      <c r="F35" s="351">
        <f t="shared" si="1"/>
        <v>16.503496503496503</v>
      </c>
      <c r="G35" s="39">
        <v>1</v>
      </c>
      <c r="H35" s="40" t="s">
        <v>1059</v>
      </c>
      <c r="I35" s="21"/>
    </row>
    <row r="36" spans="1:9">
      <c r="A36" s="44" t="s">
        <v>95</v>
      </c>
      <c r="B36" s="106">
        <v>18.399999999999999</v>
      </c>
      <c r="C36" s="39">
        <v>20</v>
      </c>
      <c r="D36" s="39">
        <v>5</v>
      </c>
      <c r="E36" s="258">
        <f t="shared" si="0"/>
        <v>5.4347826086956523</v>
      </c>
      <c r="F36" s="351">
        <f t="shared" si="1"/>
        <v>14.565217391304348</v>
      </c>
      <c r="G36" s="39">
        <v>1</v>
      </c>
      <c r="H36" s="40" t="s">
        <v>1059</v>
      </c>
      <c r="I36" s="21"/>
    </row>
    <row r="37" spans="1:9">
      <c r="A37" s="44" t="s">
        <v>97</v>
      </c>
      <c r="B37" s="106">
        <v>44.2</v>
      </c>
      <c r="C37" s="39">
        <v>20</v>
      </c>
      <c r="D37" s="39">
        <v>5</v>
      </c>
      <c r="E37" s="258">
        <f t="shared" si="0"/>
        <v>2.2624434389140271</v>
      </c>
      <c r="F37" s="351">
        <f t="shared" si="1"/>
        <v>17.737556561085974</v>
      </c>
      <c r="G37" s="39">
        <v>1</v>
      </c>
      <c r="H37" s="40" t="s">
        <v>1059</v>
      </c>
      <c r="I37" s="21"/>
    </row>
    <row r="38" spans="1:9">
      <c r="A38" s="44" t="s">
        <v>99</v>
      </c>
      <c r="B38" s="106">
        <v>47.4</v>
      </c>
      <c r="C38" s="39">
        <v>20</v>
      </c>
      <c r="D38" s="39">
        <v>5</v>
      </c>
      <c r="E38" s="258">
        <f t="shared" si="0"/>
        <v>2.109704641350211</v>
      </c>
      <c r="F38" s="351">
        <f t="shared" si="1"/>
        <v>17.890295358649787</v>
      </c>
      <c r="G38" s="39">
        <v>1</v>
      </c>
      <c r="H38" s="40" t="s">
        <v>1059</v>
      </c>
      <c r="I38" s="21"/>
    </row>
    <row r="39" spans="1:9">
      <c r="A39" s="44" t="s">
        <v>101</v>
      </c>
      <c r="B39" s="106">
        <v>21.2</v>
      </c>
      <c r="C39" s="39">
        <v>20</v>
      </c>
      <c r="D39" s="39">
        <v>5</v>
      </c>
      <c r="E39" s="258">
        <f t="shared" si="0"/>
        <v>4.716981132075472</v>
      </c>
      <c r="F39" s="351">
        <f t="shared" si="1"/>
        <v>15.283018867924529</v>
      </c>
      <c r="G39" s="39">
        <v>1</v>
      </c>
      <c r="H39" s="40" t="s">
        <v>1059</v>
      </c>
      <c r="I39" s="21"/>
    </row>
    <row r="40" spans="1:9">
      <c r="A40" s="44" t="s">
        <v>103</v>
      </c>
      <c r="B40" s="106">
        <v>33</v>
      </c>
      <c r="C40" s="39">
        <v>20</v>
      </c>
      <c r="D40" s="39">
        <v>5</v>
      </c>
      <c r="E40" s="258">
        <f t="shared" si="0"/>
        <v>3.0303030303030303</v>
      </c>
      <c r="F40" s="351">
        <f t="shared" si="1"/>
        <v>16.969696969696969</v>
      </c>
      <c r="G40" s="39">
        <v>1</v>
      </c>
      <c r="H40" s="40" t="s">
        <v>1059</v>
      </c>
      <c r="I40" s="21"/>
    </row>
    <row r="41" spans="1:9">
      <c r="A41" s="44" t="s">
        <v>105</v>
      </c>
      <c r="B41" s="106">
        <v>47.2</v>
      </c>
      <c r="C41" s="39">
        <v>20</v>
      </c>
      <c r="D41" s="39">
        <v>5</v>
      </c>
      <c r="E41" s="258">
        <f t="shared" si="0"/>
        <v>2.1186440677966099</v>
      </c>
      <c r="F41" s="351">
        <f t="shared" si="1"/>
        <v>17.881355932203391</v>
      </c>
      <c r="G41" s="39">
        <v>1</v>
      </c>
      <c r="H41" s="40" t="s">
        <v>1059</v>
      </c>
      <c r="I41" s="21"/>
    </row>
    <row r="42" spans="1:9">
      <c r="A42" s="44" t="s">
        <v>107</v>
      </c>
      <c r="B42" s="106">
        <v>18.7</v>
      </c>
      <c r="C42" s="39">
        <v>20</v>
      </c>
      <c r="D42" s="39">
        <v>5</v>
      </c>
      <c r="E42" s="258">
        <f t="shared" si="0"/>
        <v>5.3475935828877006</v>
      </c>
      <c r="F42" s="351">
        <f t="shared" si="1"/>
        <v>14.652406417112299</v>
      </c>
      <c r="G42" s="39">
        <v>1</v>
      </c>
      <c r="H42" s="40" t="s">
        <v>1059</v>
      </c>
      <c r="I42" s="21"/>
    </row>
    <row r="43" spans="1:9">
      <c r="A43" s="44" t="s">
        <v>109</v>
      </c>
      <c r="B43" s="106">
        <v>17.600000000000001</v>
      </c>
      <c r="C43" s="39">
        <v>20</v>
      </c>
      <c r="D43" s="39">
        <v>5</v>
      </c>
      <c r="E43" s="258">
        <f t="shared" si="0"/>
        <v>5.6818181818181817</v>
      </c>
      <c r="F43" s="351">
        <f t="shared" si="1"/>
        <v>14.318181818181818</v>
      </c>
      <c r="G43" s="39">
        <v>1</v>
      </c>
      <c r="H43" s="40" t="s">
        <v>1059</v>
      </c>
      <c r="I43" s="21"/>
    </row>
    <row r="44" spans="1:9">
      <c r="A44" s="44" t="s">
        <v>111</v>
      </c>
      <c r="B44" s="106">
        <v>23.2</v>
      </c>
      <c r="C44" s="39">
        <v>20</v>
      </c>
      <c r="D44" s="39">
        <v>5</v>
      </c>
      <c r="E44" s="258">
        <f t="shared" si="0"/>
        <v>4.3103448275862073</v>
      </c>
      <c r="F44" s="351">
        <f t="shared" si="1"/>
        <v>15.689655172413794</v>
      </c>
      <c r="G44" s="39">
        <v>1</v>
      </c>
      <c r="H44" s="40" t="s">
        <v>1059</v>
      </c>
      <c r="I44" s="21"/>
    </row>
    <row r="45" spans="1:9">
      <c r="A45" s="334" t="s">
        <v>692</v>
      </c>
      <c r="B45" s="39">
        <v>24</v>
      </c>
      <c r="C45" s="328">
        <v>20</v>
      </c>
      <c r="D45" s="328">
        <v>5</v>
      </c>
      <c r="E45" s="258">
        <f t="shared" si="0"/>
        <v>4.166666666666667</v>
      </c>
      <c r="F45" s="351">
        <f t="shared" si="1"/>
        <v>15.833333333333332</v>
      </c>
      <c r="G45" s="39">
        <v>4</v>
      </c>
      <c r="H45" s="40" t="s">
        <v>1059</v>
      </c>
      <c r="I45" s="21"/>
    </row>
    <row r="46" spans="1:9">
      <c r="A46" s="44" t="s">
        <v>115</v>
      </c>
      <c r="B46" s="106">
        <v>45.6</v>
      </c>
      <c r="C46" s="39">
        <v>20</v>
      </c>
      <c r="D46" s="39">
        <v>5</v>
      </c>
      <c r="E46" s="258">
        <f t="shared" si="0"/>
        <v>2.1929824561403506</v>
      </c>
      <c r="F46" s="351">
        <f t="shared" si="1"/>
        <v>17.807017543859651</v>
      </c>
      <c r="G46" s="39">
        <v>1</v>
      </c>
      <c r="H46" s="40" t="s">
        <v>1059</v>
      </c>
      <c r="I46" s="21"/>
    </row>
    <row r="47" spans="1:9">
      <c r="A47" s="44" t="s">
        <v>117</v>
      </c>
      <c r="B47" s="106">
        <v>41.2</v>
      </c>
      <c r="C47" s="39">
        <v>20</v>
      </c>
      <c r="D47" s="39">
        <v>5</v>
      </c>
      <c r="E47" s="258">
        <f t="shared" si="0"/>
        <v>2.4271844660194173</v>
      </c>
      <c r="F47" s="351">
        <f t="shared" si="1"/>
        <v>17.572815533980581</v>
      </c>
      <c r="G47" s="39">
        <v>1</v>
      </c>
      <c r="H47" s="40" t="s">
        <v>1059</v>
      </c>
      <c r="I47" s="21"/>
    </row>
    <row r="48" spans="1:9">
      <c r="A48" s="44" t="s">
        <v>119</v>
      </c>
      <c r="B48" s="106">
        <v>29</v>
      </c>
      <c r="C48" s="39">
        <v>20</v>
      </c>
      <c r="D48" s="39">
        <v>5</v>
      </c>
      <c r="E48" s="258">
        <f t="shared" si="0"/>
        <v>3.4482758620689653</v>
      </c>
      <c r="F48" s="351">
        <f t="shared" si="1"/>
        <v>16.551724137931036</v>
      </c>
      <c r="G48" s="39">
        <v>1</v>
      </c>
      <c r="H48" s="40" t="s">
        <v>1059</v>
      </c>
      <c r="I48" s="21"/>
    </row>
    <row r="49" spans="1:9">
      <c r="A49" s="44" t="s">
        <v>121</v>
      </c>
      <c r="B49" s="106">
        <v>52.4</v>
      </c>
      <c r="C49" s="39">
        <v>20</v>
      </c>
      <c r="D49" s="39">
        <v>5</v>
      </c>
      <c r="E49" s="258">
        <f t="shared" si="0"/>
        <v>1.9083969465648856</v>
      </c>
      <c r="F49" s="351">
        <f t="shared" si="1"/>
        <v>18.091603053435115</v>
      </c>
      <c r="G49" s="39">
        <v>1</v>
      </c>
      <c r="H49" s="40" t="s">
        <v>1059</v>
      </c>
      <c r="I49" s="21"/>
    </row>
    <row r="50" spans="1:9">
      <c r="A50" s="44" t="s">
        <v>123</v>
      </c>
      <c r="B50" s="106">
        <v>15.4</v>
      </c>
      <c r="C50" s="39">
        <v>20</v>
      </c>
      <c r="D50" s="39">
        <v>5</v>
      </c>
      <c r="E50" s="258">
        <f t="shared" si="0"/>
        <v>6.4935064935064934</v>
      </c>
      <c r="F50" s="351">
        <f t="shared" si="1"/>
        <v>13.506493506493506</v>
      </c>
      <c r="G50" s="39">
        <v>1</v>
      </c>
      <c r="H50" s="40" t="s">
        <v>1059</v>
      </c>
      <c r="I50" s="21"/>
    </row>
    <row r="51" spans="1:9">
      <c r="A51" s="44" t="s">
        <v>125</v>
      </c>
      <c r="B51" s="106">
        <v>25.8</v>
      </c>
      <c r="C51" s="39">
        <v>20</v>
      </c>
      <c r="D51" s="39">
        <v>5</v>
      </c>
      <c r="E51" s="258">
        <f t="shared" si="0"/>
        <v>3.8759689922480618</v>
      </c>
      <c r="F51" s="351">
        <f t="shared" si="1"/>
        <v>16.124031007751938</v>
      </c>
      <c r="G51" s="39">
        <v>1</v>
      </c>
      <c r="H51" s="40" t="s">
        <v>1059</v>
      </c>
      <c r="I51" s="249"/>
    </row>
    <row r="52" spans="1:9">
      <c r="A52" s="44" t="s">
        <v>127</v>
      </c>
      <c r="B52" s="106">
        <v>29.4</v>
      </c>
      <c r="C52" s="39">
        <v>20</v>
      </c>
      <c r="D52" s="39">
        <v>5</v>
      </c>
      <c r="E52" s="258">
        <f t="shared" si="0"/>
        <v>3.4013605442176873</v>
      </c>
      <c r="F52" s="351">
        <f t="shared" si="1"/>
        <v>16.598639455782312</v>
      </c>
      <c r="G52" s="39">
        <v>1</v>
      </c>
      <c r="H52" s="40" t="s">
        <v>1059</v>
      </c>
      <c r="I52" s="249"/>
    </row>
    <row r="53" spans="1:9">
      <c r="A53" s="44" t="s">
        <v>129</v>
      </c>
      <c r="B53" s="106">
        <v>36</v>
      </c>
      <c r="C53" s="39">
        <v>20</v>
      </c>
      <c r="D53" s="39">
        <v>5</v>
      </c>
      <c r="E53" s="258">
        <f t="shared" si="0"/>
        <v>2.7777777777777777</v>
      </c>
      <c r="F53" s="351">
        <f t="shared" si="1"/>
        <v>17.222222222222221</v>
      </c>
      <c r="G53" s="39">
        <v>1</v>
      </c>
      <c r="H53" s="40" t="s">
        <v>1059</v>
      </c>
      <c r="I53" s="249"/>
    </row>
    <row r="54" spans="1:9">
      <c r="A54" s="334" t="s">
        <v>693</v>
      </c>
      <c r="B54" s="39">
        <v>33.200000000000003</v>
      </c>
      <c r="C54" s="328">
        <v>20</v>
      </c>
      <c r="D54" s="328">
        <v>5</v>
      </c>
      <c r="E54" s="258">
        <f t="shared" si="0"/>
        <v>3.012048192771084</v>
      </c>
      <c r="F54" s="351">
        <f t="shared" si="1"/>
        <v>16.987951807228917</v>
      </c>
      <c r="G54" s="39">
        <v>4</v>
      </c>
      <c r="H54" s="40" t="s">
        <v>1059</v>
      </c>
      <c r="I54" s="249"/>
    </row>
    <row r="55" spans="1:9">
      <c r="A55" s="44" t="s">
        <v>133</v>
      </c>
      <c r="B55" s="106">
        <v>22</v>
      </c>
      <c r="C55" s="39">
        <v>20</v>
      </c>
      <c r="D55" s="39">
        <v>5</v>
      </c>
      <c r="E55" s="258">
        <f t="shared" si="0"/>
        <v>4.5454545454545459</v>
      </c>
      <c r="F55" s="351">
        <f t="shared" si="1"/>
        <v>15.454545454545453</v>
      </c>
      <c r="G55" s="39">
        <v>1</v>
      </c>
      <c r="H55" s="40" t="s">
        <v>1059</v>
      </c>
      <c r="I55" s="249"/>
    </row>
    <row r="56" spans="1:9">
      <c r="A56" s="44" t="s">
        <v>135</v>
      </c>
      <c r="B56" s="106">
        <v>36.6</v>
      </c>
      <c r="C56" s="39">
        <v>20</v>
      </c>
      <c r="D56" s="39">
        <v>5</v>
      </c>
      <c r="E56" s="258">
        <f t="shared" si="0"/>
        <v>2.7322404371584699</v>
      </c>
      <c r="F56" s="351">
        <f t="shared" si="1"/>
        <v>17.26775956284153</v>
      </c>
      <c r="G56" s="39">
        <v>1</v>
      </c>
      <c r="H56" s="40" t="s">
        <v>1059</v>
      </c>
      <c r="I56" s="249"/>
    </row>
    <row r="57" spans="1:9">
      <c r="A57" s="334" t="s">
        <v>694</v>
      </c>
      <c r="B57" s="39">
        <v>27.2</v>
      </c>
      <c r="C57" s="328">
        <v>20</v>
      </c>
      <c r="D57" s="328">
        <v>5</v>
      </c>
      <c r="E57" s="258">
        <f t="shared" si="0"/>
        <v>3.6764705882352944</v>
      </c>
      <c r="F57" s="351">
        <f t="shared" si="1"/>
        <v>16.323529411764707</v>
      </c>
      <c r="G57" s="39">
        <v>4</v>
      </c>
      <c r="H57" s="40" t="s">
        <v>1059</v>
      </c>
      <c r="I57" s="249"/>
    </row>
    <row r="58" spans="1:9">
      <c r="A58" s="44" t="s">
        <v>142</v>
      </c>
      <c r="B58" s="106">
        <v>26</v>
      </c>
      <c r="C58" s="39">
        <v>20</v>
      </c>
      <c r="D58" s="39">
        <v>5</v>
      </c>
      <c r="E58" s="258">
        <f t="shared" si="0"/>
        <v>3.8461538461538463</v>
      </c>
      <c r="F58" s="351">
        <f t="shared" si="1"/>
        <v>16.153846153846153</v>
      </c>
      <c r="G58" s="39">
        <v>1</v>
      </c>
      <c r="H58" s="40" t="s">
        <v>1059</v>
      </c>
      <c r="I58" s="249"/>
    </row>
    <row r="59" spans="1:9">
      <c r="A59" s="44" t="s">
        <v>144</v>
      </c>
      <c r="B59" s="106">
        <v>30</v>
      </c>
      <c r="C59" s="39">
        <v>20</v>
      </c>
      <c r="D59" s="39">
        <v>5</v>
      </c>
      <c r="E59" s="258">
        <f t="shared" si="0"/>
        <v>3.3333333333333335</v>
      </c>
      <c r="F59" s="351">
        <f t="shared" si="1"/>
        <v>16.666666666666668</v>
      </c>
      <c r="G59" s="39">
        <v>1</v>
      </c>
      <c r="H59" s="40" t="s">
        <v>1059</v>
      </c>
      <c r="I59" s="249"/>
    </row>
    <row r="60" spans="1:9">
      <c r="A60" s="44" t="s">
        <v>146</v>
      </c>
      <c r="B60" s="106">
        <v>32.799999999999997</v>
      </c>
      <c r="C60" s="39">
        <v>20</v>
      </c>
      <c r="D60" s="39">
        <v>5</v>
      </c>
      <c r="E60" s="258">
        <f t="shared" si="0"/>
        <v>3.0487804878048781</v>
      </c>
      <c r="F60" s="351">
        <f t="shared" si="1"/>
        <v>16.951219512195124</v>
      </c>
      <c r="G60" s="39">
        <v>1</v>
      </c>
      <c r="H60" s="40" t="s">
        <v>1059</v>
      </c>
    </row>
    <row r="61" spans="1:9">
      <c r="A61" s="44" t="s">
        <v>148</v>
      </c>
      <c r="B61" s="106">
        <v>29.4</v>
      </c>
      <c r="C61" s="39">
        <v>20</v>
      </c>
      <c r="D61" s="39">
        <v>5</v>
      </c>
      <c r="E61" s="258">
        <f t="shared" si="0"/>
        <v>3.4013605442176873</v>
      </c>
      <c r="F61" s="351">
        <f t="shared" si="1"/>
        <v>16.598639455782312</v>
      </c>
      <c r="G61" s="39">
        <v>1</v>
      </c>
      <c r="H61" s="40" t="s">
        <v>1059</v>
      </c>
    </row>
    <row r="62" spans="1:9">
      <c r="A62" s="44" t="s">
        <v>151</v>
      </c>
      <c r="B62" s="106">
        <v>26.6</v>
      </c>
      <c r="C62" s="39">
        <v>20</v>
      </c>
      <c r="D62" s="39">
        <v>5</v>
      </c>
      <c r="E62" s="258">
        <f t="shared" si="0"/>
        <v>3.7593984962406015</v>
      </c>
      <c r="F62" s="351">
        <f t="shared" si="1"/>
        <v>16.2406015037594</v>
      </c>
      <c r="G62" s="39">
        <v>1</v>
      </c>
      <c r="H62" s="40" t="s">
        <v>1059</v>
      </c>
    </row>
    <row r="63" spans="1:9">
      <c r="A63" s="44" t="s">
        <v>154</v>
      </c>
      <c r="B63" s="106">
        <v>20.8</v>
      </c>
      <c r="C63" s="39">
        <v>20</v>
      </c>
      <c r="D63" s="39">
        <v>5</v>
      </c>
      <c r="E63" s="258">
        <f t="shared" si="0"/>
        <v>4.8076923076923075</v>
      </c>
      <c r="F63" s="351">
        <f t="shared" si="1"/>
        <v>15.192307692307693</v>
      </c>
      <c r="G63" s="39">
        <v>1</v>
      </c>
      <c r="H63" s="40" t="s">
        <v>1059</v>
      </c>
    </row>
    <row r="64" spans="1:9">
      <c r="A64" s="44" t="s">
        <v>156</v>
      </c>
      <c r="B64" s="106">
        <v>19.100000000000001</v>
      </c>
      <c r="C64" s="39">
        <v>20</v>
      </c>
      <c r="D64" s="39">
        <v>5</v>
      </c>
      <c r="E64" s="258">
        <f t="shared" si="0"/>
        <v>5.2356020942408374</v>
      </c>
      <c r="F64" s="351">
        <f t="shared" si="1"/>
        <v>14.764397905759163</v>
      </c>
      <c r="G64" s="39">
        <v>1</v>
      </c>
      <c r="H64" s="40" t="s">
        <v>1059</v>
      </c>
    </row>
    <row r="65" spans="1:8">
      <c r="A65" s="44" t="s">
        <v>158</v>
      </c>
      <c r="B65" s="106">
        <v>15.9</v>
      </c>
      <c r="C65" s="39">
        <v>20</v>
      </c>
      <c r="D65" s="39">
        <v>5</v>
      </c>
      <c r="E65" s="258">
        <f t="shared" si="0"/>
        <v>6.2893081761006284</v>
      </c>
      <c r="F65" s="351">
        <f t="shared" si="1"/>
        <v>13.710691823899371</v>
      </c>
      <c r="G65" s="39">
        <v>1</v>
      </c>
      <c r="H65" s="40" t="s">
        <v>1059</v>
      </c>
    </row>
    <row r="66" spans="1:8">
      <c r="A66" s="44" t="s">
        <v>160</v>
      </c>
      <c r="B66" s="106">
        <v>36.200000000000003</v>
      </c>
      <c r="C66" s="39">
        <v>20</v>
      </c>
      <c r="D66" s="39">
        <v>5</v>
      </c>
      <c r="E66" s="258">
        <f t="shared" ref="E66:E129" si="2">(C66*D66)/B66</f>
        <v>2.7624309392265189</v>
      </c>
      <c r="F66" s="351">
        <f t="shared" ref="F66:F129" si="3">C66-E66</f>
        <v>17.237569060773481</v>
      </c>
      <c r="G66" s="39">
        <v>1</v>
      </c>
      <c r="H66" s="40" t="s">
        <v>1059</v>
      </c>
    </row>
    <row r="67" spans="1:8">
      <c r="A67" s="333" t="s">
        <v>649</v>
      </c>
      <c r="B67" s="106">
        <v>14.5</v>
      </c>
      <c r="C67" s="39">
        <v>20</v>
      </c>
      <c r="D67" s="39">
        <v>5</v>
      </c>
      <c r="E67" s="258">
        <f t="shared" si="2"/>
        <v>6.8965517241379306</v>
      </c>
      <c r="F67" s="351">
        <f t="shared" si="3"/>
        <v>13.103448275862069</v>
      </c>
      <c r="G67" s="39">
        <v>3</v>
      </c>
      <c r="H67" s="40" t="s">
        <v>1059</v>
      </c>
    </row>
    <row r="68" spans="1:8">
      <c r="A68" s="333" t="s">
        <v>696</v>
      </c>
      <c r="B68" s="39">
        <v>10.4</v>
      </c>
      <c r="C68" s="328">
        <v>20</v>
      </c>
      <c r="D68" s="328">
        <v>5</v>
      </c>
      <c r="E68" s="258">
        <f t="shared" si="2"/>
        <v>9.615384615384615</v>
      </c>
      <c r="F68" s="351">
        <f t="shared" si="3"/>
        <v>10.384615384615385</v>
      </c>
      <c r="G68" s="39">
        <v>4</v>
      </c>
      <c r="H68" s="40" t="s">
        <v>1059</v>
      </c>
    </row>
    <row r="69" spans="1:8">
      <c r="A69" s="44" t="s">
        <v>166</v>
      </c>
      <c r="B69" s="106">
        <v>18.7</v>
      </c>
      <c r="C69" s="39">
        <v>20</v>
      </c>
      <c r="D69" s="39">
        <v>5</v>
      </c>
      <c r="E69" s="258">
        <f t="shared" si="2"/>
        <v>5.3475935828877006</v>
      </c>
      <c r="F69" s="351">
        <f t="shared" si="3"/>
        <v>14.652406417112299</v>
      </c>
      <c r="G69" s="39">
        <v>1</v>
      </c>
      <c r="H69" s="40" t="s">
        <v>1059</v>
      </c>
    </row>
    <row r="70" spans="1:8">
      <c r="A70" s="44" t="s">
        <v>168</v>
      </c>
      <c r="B70" s="106">
        <v>31.2</v>
      </c>
      <c r="C70" s="39">
        <v>20</v>
      </c>
      <c r="D70" s="39">
        <v>5</v>
      </c>
      <c r="E70" s="258">
        <f t="shared" si="2"/>
        <v>3.2051282051282053</v>
      </c>
      <c r="F70" s="351">
        <f t="shared" si="3"/>
        <v>16.794871794871796</v>
      </c>
      <c r="G70" s="39">
        <v>1</v>
      </c>
      <c r="H70" s="40" t="s">
        <v>1059</v>
      </c>
    </row>
    <row r="71" spans="1:8">
      <c r="A71" s="44" t="s">
        <v>170</v>
      </c>
      <c r="B71" s="106">
        <v>82.2</v>
      </c>
      <c r="C71" s="39">
        <v>20</v>
      </c>
      <c r="D71" s="39">
        <v>5</v>
      </c>
      <c r="E71" s="258">
        <f t="shared" si="2"/>
        <v>1.2165450121654502</v>
      </c>
      <c r="F71" s="351">
        <f t="shared" si="3"/>
        <v>18.783454987834549</v>
      </c>
      <c r="G71" s="39">
        <v>1</v>
      </c>
      <c r="H71" s="40" t="s">
        <v>1059</v>
      </c>
    </row>
    <row r="72" spans="1:8">
      <c r="A72" s="44" t="s">
        <v>172</v>
      </c>
      <c r="B72" s="106">
        <v>19.5</v>
      </c>
      <c r="C72" s="39">
        <v>20</v>
      </c>
      <c r="D72" s="39">
        <v>5</v>
      </c>
      <c r="E72" s="258">
        <f t="shared" si="2"/>
        <v>5.1282051282051286</v>
      </c>
      <c r="F72" s="351">
        <f t="shared" si="3"/>
        <v>14.871794871794872</v>
      </c>
      <c r="G72" s="39">
        <v>1</v>
      </c>
      <c r="H72" s="40" t="s">
        <v>1059</v>
      </c>
    </row>
    <row r="73" spans="1:8">
      <c r="A73" s="334" t="s">
        <v>697</v>
      </c>
      <c r="B73" s="39">
        <v>25.6</v>
      </c>
      <c r="C73" s="328">
        <v>20</v>
      </c>
      <c r="D73" s="328">
        <v>5</v>
      </c>
      <c r="E73" s="258">
        <f t="shared" si="2"/>
        <v>3.90625</v>
      </c>
      <c r="F73" s="351">
        <f t="shared" si="3"/>
        <v>16.09375</v>
      </c>
      <c r="G73" s="39">
        <v>4</v>
      </c>
      <c r="H73" s="40" t="s">
        <v>1059</v>
      </c>
    </row>
    <row r="74" spans="1:8">
      <c r="A74" s="44" t="s">
        <v>177</v>
      </c>
      <c r="B74" s="106">
        <v>33</v>
      </c>
      <c r="C74" s="39">
        <v>20</v>
      </c>
      <c r="D74" s="39">
        <v>5</v>
      </c>
      <c r="E74" s="258">
        <f t="shared" si="2"/>
        <v>3.0303030303030303</v>
      </c>
      <c r="F74" s="351">
        <f t="shared" si="3"/>
        <v>16.969696969696969</v>
      </c>
      <c r="G74" s="39">
        <v>1</v>
      </c>
      <c r="H74" s="40" t="s">
        <v>1059</v>
      </c>
    </row>
    <row r="75" spans="1:8">
      <c r="A75" s="252" t="s">
        <v>652</v>
      </c>
      <c r="B75" s="106">
        <v>17.8</v>
      </c>
      <c r="C75" s="39">
        <v>20</v>
      </c>
      <c r="D75" s="39">
        <v>5</v>
      </c>
      <c r="E75" s="258">
        <f t="shared" si="2"/>
        <v>5.6179775280898872</v>
      </c>
      <c r="F75" s="351">
        <f t="shared" si="3"/>
        <v>14.382022471910112</v>
      </c>
      <c r="G75" s="39">
        <v>3</v>
      </c>
      <c r="H75" s="40" t="s">
        <v>1059</v>
      </c>
    </row>
    <row r="76" spans="1:8">
      <c r="A76" s="44" t="s">
        <v>181</v>
      </c>
      <c r="B76" s="106">
        <v>45.2</v>
      </c>
      <c r="C76" s="39">
        <v>20</v>
      </c>
      <c r="D76" s="39">
        <v>5</v>
      </c>
      <c r="E76" s="258">
        <f t="shared" si="2"/>
        <v>2.2123893805309733</v>
      </c>
      <c r="F76" s="351">
        <f t="shared" si="3"/>
        <v>17.787610619469028</v>
      </c>
      <c r="G76" s="39">
        <v>1</v>
      </c>
      <c r="H76" s="40" t="s">
        <v>1059</v>
      </c>
    </row>
    <row r="77" spans="1:8">
      <c r="A77" s="334" t="s">
        <v>698</v>
      </c>
      <c r="B77" s="39">
        <v>23</v>
      </c>
      <c r="C77" s="328">
        <v>20</v>
      </c>
      <c r="D77" s="328">
        <v>5</v>
      </c>
      <c r="E77" s="258">
        <f t="shared" si="2"/>
        <v>4.3478260869565215</v>
      </c>
      <c r="F77" s="351">
        <f t="shared" si="3"/>
        <v>15.652173913043478</v>
      </c>
      <c r="G77" s="39">
        <v>4</v>
      </c>
      <c r="H77" s="40" t="s">
        <v>1059</v>
      </c>
    </row>
    <row r="78" spans="1:8">
      <c r="A78" s="44" t="s">
        <v>185</v>
      </c>
      <c r="B78" s="106">
        <v>25</v>
      </c>
      <c r="C78" s="39">
        <v>20</v>
      </c>
      <c r="D78" s="39">
        <v>5</v>
      </c>
      <c r="E78" s="258">
        <f t="shared" si="2"/>
        <v>4</v>
      </c>
      <c r="F78" s="351">
        <f t="shared" si="3"/>
        <v>16</v>
      </c>
      <c r="G78" s="39">
        <v>1</v>
      </c>
      <c r="H78" s="40" t="s">
        <v>1059</v>
      </c>
    </row>
    <row r="79" spans="1:8">
      <c r="A79" s="44" t="s">
        <v>187</v>
      </c>
      <c r="B79" s="106">
        <v>21.2</v>
      </c>
      <c r="C79" s="39">
        <v>20</v>
      </c>
      <c r="D79" s="39">
        <v>5</v>
      </c>
      <c r="E79" s="258">
        <f t="shared" si="2"/>
        <v>4.716981132075472</v>
      </c>
      <c r="F79" s="351">
        <f t="shared" si="3"/>
        <v>15.283018867924529</v>
      </c>
      <c r="G79" s="39">
        <v>1</v>
      </c>
      <c r="H79" s="40" t="s">
        <v>1059</v>
      </c>
    </row>
    <row r="80" spans="1:8">
      <c r="A80" s="44" t="s">
        <v>189</v>
      </c>
      <c r="B80" s="106">
        <v>25.8</v>
      </c>
      <c r="C80" s="39">
        <v>20</v>
      </c>
      <c r="D80" s="39">
        <v>5</v>
      </c>
      <c r="E80" s="258">
        <f t="shared" si="2"/>
        <v>3.8759689922480618</v>
      </c>
      <c r="F80" s="351">
        <f t="shared" si="3"/>
        <v>16.124031007751938</v>
      </c>
      <c r="G80" s="39">
        <v>1</v>
      </c>
      <c r="H80" s="40" t="s">
        <v>1059</v>
      </c>
    </row>
    <row r="81" spans="1:8">
      <c r="A81" s="44" t="s">
        <v>191</v>
      </c>
      <c r="B81" s="106">
        <v>25</v>
      </c>
      <c r="C81" s="39">
        <v>20</v>
      </c>
      <c r="D81" s="39">
        <v>5</v>
      </c>
      <c r="E81" s="258">
        <f t="shared" si="2"/>
        <v>4</v>
      </c>
      <c r="F81" s="351">
        <f t="shared" si="3"/>
        <v>16</v>
      </c>
      <c r="G81" s="39">
        <v>1</v>
      </c>
      <c r="H81" s="40" t="s">
        <v>1059</v>
      </c>
    </row>
    <row r="82" spans="1:8">
      <c r="A82" s="334" t="s">
        <v>699</v>
      </c>
      <c r="B82" s="39">
        <v>16.5</v>
      </c>
      <c r="C82" s="328">
        <v>20</v>
      </c>
      <c r="D82" s="328">
        <v>5</v>
      </c>
      <c r="E82" s="258">
        <f t="shared" si="2"/>
        <v>6.0606060606060606</v>
      </c>
      <c r="F82" s="351">
        <f t="shared" si="3"/>
        <v>13.939393939393939</v>
      </c>
      <c r="G82" s="39">
        <v>4</v>
      </c>
      <c r="H82" s="40" t="s">
        <v>1059</v>
      </c>
    </row>
    <row r="83" spans="1:8">
      <c r="A83" s="44" t="s">
        <v>195</v>
      </c>
      <c r="B83" s="106">
        <v>31.2</v>
      </c>
      <c r="C83" s="39">
        <v>20</v>
      </c>
      <c r="D83" s="39">
        <v>5</v>
      </c>
      <c r="E83" s="258">
        <f t="shared" si="2"/>
        <v>3.2051282051282053</v>
      </c>
      <c r="F83" s="351">
        <f t="shared" si="3"/>
        <v>16.794871794871796</v>
      </c>
      <c r="G83" s="39">
        <v>1</v>
      </c>
      <c r="H83" s="40" t="s">
        <v>1059</v>
      </c>
    </row>
    <row r="84" spans="1:8">
      <c r="A84" s="44" t="s">
        <v>197</v>
      </c>
      <c r="B84" s="106">
        <v>23.2</v>
      </c>
      <c r="C84" s="39">
        <v>20</v>
      </c>
      <c r="D84" s="39">
        <v>5</v>
      </c>
      <c r="E84" s="258">
        <f t="shared" si="2"/>
        <v>4.3103448275862073</v>
      </c>
      <c r="F84" s="351">
        <f t="shared" si="3"/>
        <v>15.689655172413794</v>
      </c>
      <c r="G84" s="39">
        <v>1</v>
      </c>
      <c r="H84" s="40" t="s">
        <v>1059</v>
      </c>
    </row>
    <row r="85" spans="1:8">
      <c r="A85" s="44" t="s">
        <v>199</v>
      </c>
      <c r="B85" s="106">
        <v>34</v>
      </c>
      <c r="C85" s="39">
        <v>20</v>
      </c>
      <c r="D85" s="39">
        <v>5</v>
      </c>
      <c r="E85" s="258">
        <f t="shared" si="2"/>
        <v>2.9411764705882355</v>
      </c>
      <c r="F85" s="351">
        <f t="shared" si="3"/>
        <v>17.058823529411764</v>
      </c>
      <c r="G85" s="39">
        <v>1</v>
      </c>
      <c r="H85" s="40" t="s">
        <v>1059</v>
      </c>
    </row>
    <row r="86" spans="1:8">
      <c r="A86" s="44" t="s">
        <v>201</v>
      </c>
      <c r="B86" s="39">
        <v>31.6</v>
      </c>
      <c r="C86" s="39">
        <v>20</v>
      </c>
      <c r="D86" s="39">
        <v>5</v>
      </c>
      <c r="E86" s="258">
        <f t="shared" si="2"/>
        <v>3.1645569620253164</v>
      </c>
      <c r="F86" s="351">
        <f t="shared" si="3"/>
        <v>16.835443037974684</v>
      </c>
      <c r="G86" s="39">
        <v>2</v>
      </c>
      <c r="H86" s="40" t="s">
        <v>1059</v>
      </c>
    </row>
    <row r="87" spans="1:8">
      <c r="A87" s="44" t="s">
        <v>203</v>
      </c>
      <c r="B87" s="39">
        <v>42.6</v>
      </c>
      <c r="C87" s="39">
        <v>20</v>
      </c>
      <c r="D87" s="39">
        <v>5</v>
      </c>
      <c r="E87" s="258">
        <f t="shared" si="2"/>
        <v>2.347417840375587</v>
      </c>
      <c r="F87" s="351">
        <f t="shared" si="3"/>
        <v>17.652582159624412</v>
      </c>
      <c r="G87" s="39">
        <v>2</v>
      </c>
      <c r="H87" s="40" t="s">
        <v>1059</v>
      </c>
    </row>
    <row r="88" spans="1:8">
      <c r="A88" s="44" t="s">
        <v>205</v>
      </c>
      <c r="B88" s="39">
        <v>31.4</v>
      </c>
      <c r="C88" s="39">
        <v>20</v>
      </c>
      <c r="D88" s="39">
        <v>5</v>
      </c>
      <c r="E88" s="258">
        <f t="shared" si="2"/>
        <v>3.1847133757961785</v>
      </c>
      <c r="F88" s="351">
        <f t="shared" si="3"/>
        <v>16.815286624203821</v>
      </c>
      <c r="G88" s="39">
        <v>2</v>
      </c>
      <c r="H88" s="40" t="s">
        <v>1059</v>
      </c>
    </row>
    <row r="89" spans="1:8">
      <c r="A89" s="44" t="s">
        <v>207</v>
      </c>
      <c r="B89" s="39">
        <v>42.2</v>
      </c>
      <c r="C89" s="39">
        <v>20</v>
      </c>
      <c r="D89" s="39">
        <v>5</v>
      </c>
      <c r="E89" s="258">
        <f t="shared" si="2"/>
        <v>2.3696682464454977</v>
      </c>
      <c r="F89" s="351">
        <f t="shared" si="3"/>
        <v>17.630331753554501</v>
      </c>
      <c r="G89" s="39">
        <v>2</v>
      </c>
      <c r="H89" s="40" t="s">
        <v>1059</v>
      </c>
    </row>
    <row r="90" spans="1:8">
      <c r="A90" s="44" t="s">
        <v>209</v>
      </c>
      <c r="B90" s="39">
        <v>33.4</v>
      </c>
      <c r="C90" s="39">
        <v>20</v>
      </c>
      <c r="D90" s="39">
        <v>5</v>
      </c>
      <c r="E90" s="258">
        <f t="shared" si="2"/>
        <v>2.9940119760479043</v>
      </c>
      <c r="F90" s="351">
        <f t="shared" si="3"/>
        <v>17.005988023952096</v>
      </c>
      <c r="G90" s="39">
        <v>2</v>
      </c>
      <c r="H90" s="40" t="s">
        <v>1059</v>
      </c>
    </row>
    <row r="91" spans="1:8">
      <c r="A91" s="44" t="s">
        <v>211</v>
      </c>
      <c r="B91" s="39">
        <v>26.8</v>
      </c>
      <c r="C91" s="39">
        <v>20</v>
      </c>
      <c r="D91" s="39">
        <v>5</v>
      </c>
      <c r="E91" s="258">
        <f t="shared" si="2"/>
        <v>3.7313432835820897</v>
      </c>
      <c r="F91" s="351">
        <f t="shared" si="3"/>
        <v>16.268656716417912</v>
      </c>
      <c r="G91" s="39">
        <v>2</v>
      </c>
      <c r="H91" s="40" t="s">
        <v>1059</v>
      </c>
    </row>
    <row r="92" spans="1:8">
      <c r="A92" s="44" t="s">
        <v>213</v>
      </c>
      <c r="B92" s="39">
        <v>40.6</v>
      </c>
      <c r="C92" s="39">
        <v>20</v>
      </c>
      <c r="D92" s="39">
        <v>5</v>
      </c>
      <c r="E92" s="258">
        <f t="shared" si="2"/>
        <v>2.4630541871921183</v>
      </c>
      <c r="F92" s="351">
        <f t="shared" si="3"/>
        <v>17.536945812807883</v>
      </c>
      <c r="G92" s="39">
        <v>2</v>
      </c>
      <c r="H92" s="40" t="s">
        <v>1059</v>
      </c>
    </row>
    <row r="93" spans="1:8">
      <c r="A93" s="44" t="s">
        <v>216</v>
      </c>
      <c r="B93" s="39">
        <v>34.200000000000003</v>
      </c>
      <c r="C93" s="39">
        <v>20</v>
      </c>
      <c r="D93" s="39">
        <v>5</v>
      </c>
      <c r="E93" s="258">
        <f t="shared" si="2"/>
        <v>2.9239766081871341</v>
      </c>
      <c r="F93" s="351">
        <f t="shared" si="3"/>
        <v>17.076023391812868</v>
      </c>
      <c r="G93" s="39">
        <v>2</v>
      </c>
      <c r="H93" s="40" t="s">
        <v>1059</v>
      </c>
    </row>
    <row r="94" spans="1:8">
      <c r="A94" s="44" t="s">
        <v>218</v>
      </c>
      <c r="B94" s="39">
        <v>38</v>
      </c>
      <c r="C94" s="39">
        <v>20</v>
      </c>
      <c r="D94" s="39">
        <v>5</v>
      </c>
      <c r="E94" s="258">
        <f t="shared" si="2"/>
        <v>2.6315789473684212</v>
      </c>
      <c r="F94" s="351">
        <f t="shared" si="3"/>
        <v>17.368421052631579</v>
      </c>
      <c r="G94" s="39">
        <v>2</v>
      </c>
      <c r="H94" s="40" t="s">
        <v>1059</v>
      </c>
    </row>
    <row r="95" spans="1:8">
      <c r="A95" s="44" t="s">
        <v>220</v>
      </c>
      <c r="B95" s="39">
        <v>29.4</v>
      </c>
      <c r="C95" s="39">
        <v>20</v>
      </c>
      <c r="D95" s="39">
        <v>5</v>
      </c>
      <c r="E95" s="258">
        <f t="shared" si="2"/>
        <v>3.4013605442176873</v>
      </c>
      <c r="F95" s="351">
        <f t="shared" si="3"/>
        <v>16.598639455782312</v>
      </c>
      <c r="G95" s="39">
        <v>2</v>
      </c>
      <c r="H95" s="40" t="s">
        <v>1059</v>
      </c>
    </row>
    <row r="96" spans="1:8">
      <c r="A96" s="44" t="s">
        <v>222</v>
      </c>
      <c r="B96" s="39">
        <v>28</v>
      </c>
      <c r="C96" s="39">
        <v>20</v>
      </c>
      <c r="D96" s="39">
        <v>5</v>
      </c>
      <c r="E96" s="258">
        <f t="shared" si="2"/>
        <v>3.5714285714285716</v>
      </c>
      <c r="F96" s="351">
        <f t="shared" si="3"/>
        <v>16.428571428571427</v>
      </c>
      <c r="G96" s="39">
        <v>2</v>
      </c>
      <c r="H96" s="40" t="s">
        <v>1059</v>
      </c>
    </row>
    <row r="97" spans="1:8">
      <c r="A97" s="44" t="s">
        <v>224</v>
      </c>
      <c r="B97" s="39">
        <v>23.4</v>
      </c>
      <c r="C97" s="39">
        <v>20</v>
      </c>
      <c r="D97" s="39">
        <v>5</v>
      </c>
      <c r="E97" s="258">
        <f t="shared" si="2"/>
        <v>4.2735042735042734</v>
      </c>
      <c r="F97" s="351">
        <f t="shared" si="3"/>
        <v>15.726495726495727</v>
      </c>
      <c r="G97" s="39">
        <v>2</v>
      </c>
      <c r="H97" s="40" t="s">
        <v>1059</v>
      </c>
    </row>
    <row r="98" spans="1:8">
      <c r="A98" s="44" t="s">
        <v>226</v>
      </c>
      <c r="B98" s="39">
        <v>31.2</v>
      </c>
      <c r="C98" s="39">
        <v>20</v>
      </c>
      <c r="D98" s="39">
        <v>5</v>
      </c>
      <c r="E98" s="258">
        <f t="shared" si="2"/>
        <v>3.2051282051282053</v>
      </c>
      <c r="F98" s="351">
        <f t="shared" si="3"/>
        <v>16.794871794871796</v>
      </c>
      <c r="G98" s="39">
        <v>2</v>
      </c>
      <c r="H98" s="40" t="s">
        <v>1059</v>
      </c>
    </row>
    <row r="99" spans="1:8">
      <c r="A99" s="44" t="s">
        <v>228</v>
      </c>
      <c r="B99" s="39">
        <v>60.8</v>
      </c>
      <c r="C99" s="39">
        <v>20</v>
      </c>
      <c r="D99" s="39">
        <v>5</v>
      </c>
      <c r="E99" s="258">
        <f t="shared" si="2"/>
        <v>1.6447368421052633</v>
      </c>
      <c r="F99" s="351">
        <f t="shared" si="3"/>
        <v>18.355263157894736</v>
      </c>
      <c r="G99" s="39">
        <v>2</v>
      </c>
      <c r="H99" s="40" t="s">
        <v>1059</v>
      </c>
    </row>
    <row r="100" spans="1:8">
      <c r="A100" s="44" t="s">
        <v>230</v>
      </c>
      <c r="B100" s="39">
        <v>27.2</v>
      </c>
      <c r="C100" s="39">
        <v>20</v>
      </c>
      <c r="D100" s="39">
        <v>5</v>
      </c>
      <c r="E100" s="258">
        <f t="shared" si="2"/>
        <v>3.6764705882352944</v>
      </c>
      <c r="F100" s="351">
        <f t="shared" si="3"/>
        <v>16.323529411764707</v>
      </c>
      <c r="G100" s="39">
        <v>2</v>
      </c>
      <c r="H100" s="40" t="s">
        <v>1059</v>
      </c>
    </row>
    <row r="101" spans="1:8">
      <c r="A101" s="44" t="s">
        <v>232</v>
      </c>
      <c r="B101" s="39">
        <v>29.4</v>
      </c>
      <c r="C101" s="39">
        <v>20</v>
      </c>
      <c r="D101" s="39">
        <v>5</v>
      </c>
      <c r="E101" s="258">
        <f t="shared" si="2"/>
        <v>3.4013605442176873</v>
      </c>
      <c r="F101" s="351">
        <f t="shared" si="3"/>
        <v>16.598639455782312</v>
      </c>
      <c r="G101" s="39">
        <v>2</v>
      </c>
      <c r="H101" s="40" t="s">
        <v>1059</v>
      </c>
    </row>
    <row r="102" spans="1:8">
      <c r="A102" s="44" t="s">
        <v>237</v>
      </c>
      <c r="B102" s="39">
        <v>22.8</v>
      </c>
      <c r="C102" s="39">
        <v>20</v>
      </c>
      <c r="D102" s="39">
        <v>5</v>
      </c>
      <c r="E102" s="258">
        <f t="shared" si="2"/>
        <v>4.3859649122807012</v>
      </c>
      <c r="F102" s="351">
        <f t="shared" si="3"/>
        <v>15.614035087719298</v>
      </c>
      <c r="G102" s="39">
        <v>2</v>
      </c>
      <c r="H102" s="40" t="s">
        <v>1059</v>
      </c>
    </row>
    <row r="103" spans="1:8">
      <c r="A103" s="44" t="s">
        <v>239</v>
      </c>
      <c r="B103" s="39">
        <v>15.4</v>
      </c>
      <c r="C103" s="39">
        <v>20</v>
      </c>
      <c r="D103" s="39">
        <v>5</v>
      </c>
      <c r="E103" s="258">
        <f t="shared" si="2"/>
        <v>6.4935064935064934</v>
      </c>
      <c r="F103" s="351">
        <f t="shared" si="3"/>
        <v>13.506493506493506</v>
      </c>
      <c r="G103" s="39">
        <v>2</v>
      </c>
      <c r="H103" s="40" t="s">
        <v>1059</v>
      </c>
    </row>
    <row r="104" spans="1:8">
      <c r="A104" s="44" t="s">
        <v>241</v>
      </c>
      <c r="B104" s="39">
        <v>31.8</v>
      </c>
      <c r="C104" s="39">
        <v>20</v>
      </c>
      <c r="D104" s="39">
        <v>5</v>
      </c>
      <c r="E104" s="258">
        <f t="shared" si="2"/>
        <v>3.1446540880503142</v>
      </c>
      <c r="F104" s="351">
        <f t="shared" si="3"/>
        <v>16.855345911949687</v>
      </c>
      <c r="G104" s="39">
        <v>2</v>
      </c>
      <c r="H104" s="40" t="s">
        <v>1059</v>
      </c>
    </row>
    <row r="105" spans="1:8">
      <c r="A105" s="334" t="s">
        <v>700</v>
      </c>
      <c r="B105" s="39">
        <v>22.8</v>
      </c>
      <c r="C105" s="328">
        <v>20</v>
      </c>
      <c r="D105" s="328">
        <v>5</v>
      </c>
      <c r="E105" s="258">
        <f t="shared" si="2"/>
        <v>4.3859649122807012</v>
      </c>
      <c r="F105" s="351">
        <f t="shared" si="3"/>
        <v>15.614035087719298</v>
      </c>
      <c r="G105" s="39">
        <v>4</v>
      </c>
      <c r="H105" s="40" t="s">
        <v>1059</v>
      </c>
    </row>
    <row r="106" spans="1:8">
      <c r="A106" s="44" t="s">
        <v>245</v>
      </c>
      <c r="B106" s="39">
        <v>28.6</v>
      </c>
      <c r="C106" s="39">
        <v>20</v>
      </c>
      <c r="D106" s="39">
        <v>5</v>
      </c>
      <c r="E106" s="258">
        <f t="shared" si="2"/>
        <v>3.4965034965034962</v>
      </c>
      <c r="F106" s="351">
        <f t="shared" si="3"/>
        <v>16.503496503496503</v>
      </c>
      <c r="G106" s="39">
        <v>2</v>
      </c>
      <c r="H106" s="40" t="s">
        <v>1059</v>
      </c>
    </row>
    <row r="107" spans="1:8">
      <c r="A107" s="44" t="s">
        <v>247</v>
      </c>
      <c r="B107" s="39">
        <v>23.6</v>
      </c>
      <c r="C107" s="39">
        <v>20</v>
      </c>
      <c r="D107" s="39">
        <v>5</v>
      </c>
      <c r="E107" s="258">
        <f t="shared" si="2"/>
        <v>4.2372881355932197</v>
      </c>
      <c r="F107" s="351">
        <f t="shared" si="3"/>
        <v>15.76271186440678</v>
      </c>
      <c r="G107" s="39">
        <v>2</v>
      </c>
      <c r="H107" s="40" t="s">
        <v>1059</v>
      </c>
    </row>
    <row r="108" spans="1:8">
      <c r="A108" s="44" t="s">
        <v>249</v>
      </c>
      <c r="B108" s="39">
        <v>22.8</v>
      </c>
      <c r="C108" s="39">
        <v>20</v>
      </c>
      <c r="D108" s="39">
        <v>5</v>
      </c>
      <c r="E108" s="258">
        <f t="shared" si="2"/>
        <v>4.3859649122807012</v>
      </c>
      <c r="F108" s="351">
        <f t="shared" si="3"/>
        <v>15.614035087719298</v>
      </c>
      <c r="G108" s="39">
        <v>2</v>
      </c>
      <c r="H108" s="40" t="s">
        <v>1059</v>
      </c>
    </row>
    <row r="109" spans="1:8">
      <c r="A109" s="44" t="s">
        <v>251</v>
      </c>
      <c r="B109" s="39">
        <v>25.4</v>
      </c>
      <c r="C109" s="39">
        <v>20</v>
      </c>
      <c r="D109" s="39">
        <v>5</v>
      </c>
      <c r="E109" s="258">
        <f t="shared" si="2"/>
        <v>3.9370078740157481</v>
      </c>
      <c r="F109" s="351">
        <f t="shared" si="3"/>
        <v>16.062992125984252</v>
      </c>
      <c r="G109" s="39">
        <v>2</v>
      </c>
      <c r="H109" s="40" t="s">
        <v>1059</v>
      </c>
    </row>
    <row r="110" spans="1:8">
      <c r="A110" s="44" t="s">
        <v>253</v>
      </c>
      <c r="B110" s="39">
        <v>33</v>
      </c>
      <c r="C110" s="39">
        <v>20</v>
      </c>
      <c r="D110" s="39">
        <v>5</v>
      </c>
      <c r="E110" s="258">
        <f t="shared" si="2"/>
        <v>3.0303030303030303</v>
      </c>
      <c r="F110" s="351">
        <f t="shared" si="3"/>
        <v>16.969696969696969</v>
      </c>
      <c r="G110" s="39">
        <v>2</v>
      </c>
      <c r="H110" s="40" t="s">
        <v>1059</v>
      </c>
    </row>
    <row r="111" spans="1:8">
      <c r="A111" s="44" t="s">
        <v>255</v>
      </c>
      <c r="B111" s="39">
        <v>37.6</v>
      </c>
      <c r="C111" s="39">
        <v>20</v>
      </c>
      <c r="D111" s="39">
        <v>5</v>
      </c>
      <c r="E111" s="258">
        <f t="shared" si="2"/>
        <v>2.6595744680851063</v>
      </c>
      <c r="F111" s="351">
        <f t="shared" si="3"/>
        <v>17.340425531914892</v>
      </c>
      <c r="G111" s="39">
        <v>2</v>
      </c>
      <c r="H111" s="40" t="s">
        <v>1059</v>
      </c>
    </row>
    <row r="112" spans="1:8">
      <c r="A112" s="44" t="s">
        <v>257</v>
      </c>
      <c r="B112" s="39">
        <v>18.399999999999999</v>
      </c>
      <c r="C112" s="39">
        <v>20</v>
      </c>
      <c r="D112" s="39">
        <v>5</v>
      </c>
      <c r="E112" s="258">
        <f t="shared" si="2"/>
        <v>5.4347826086956523</v>
      </c>
      <c r="F112" s="351">
        <f t="shared" si="3"/>
        <v>14.565217391304348</v>
      </c>
      <c r="G112" s="39">
        <v>2</v>
      </c>
      <c r="H112" s="40" t="s">
        <v>1059</v>
      </c>
    </row>
    <row r="113" spans="1:8">
      <c r="A113" s="44" t="s">
        <v>259</v>
      </c>
      <c r="B113" s="39">
        <v>28.2</v>
      </c>
      <c r="C113" s="39">
        <v>20</v>
      </c>
      <c r="D113" s="39">
        <v>5</v>
      </c>
      <c r="E113" s="258">
        <f t="shared" si="2"/>
        <v>3.5460992907801421</v>
      </c>
      <c r="F113" s="351">
        <f t="shared" si="3"/>
        <v>16.453900709219859</v>
      </c>
      <c r="G113" s="39">
        <v>2</v>
      </c>
      <c r="H113" s="40" t="s">
        <v>1059</v>
      </c>
    </row>
    <row r="114" spans="1:8">
      <c r="A114" s="44" t="s">
        <v>261</v>
      </c>
      <c r="B114" s="39">
        <v>25.6</v>
      </c>
      <c r="C114" s="39">
        <v>20</v>
      </c>
      <c r="D114" s="39">
        <v>5</v>
      </c>
      <c r="E114" s="258">
        <f t="shared" si="2"/>
        <v>3.90625</v>
      </c>
      <c r="F114" s="351">
        <f t="shared" si="3"/>
        <v>16.09375</v>
      </c>
      <c r="G114" s="39">
        <v>2</v>
      </c>
      <c r="H114" s="40" t="s">
        <v>1059</v>
      </c>
    </row>
    <row r="115" spans="1:8">
      <c r="A115" s="334" t="s">
        <v>701</v>
      </c>
      <c r="B115" s="39">
        <v>23.2</v>
      </c>
      <c r="C115" s="328">
        <v>20</v>
      </c>
      <c r="D115" s="328">
        <v>5</v>
      </c>
      <c r="E115" s="258">
        <f t="shared" si="2"/>
        <v>4.3103448275862073</v>
      </c>
      <c r="F115" s="351">
        <f t="shared" si="3"/>
        <v>15.689655172413794</v>
      </c>
      <c r="G115" s="39">
        <v>4</v>
      </c>
      <c r="H115" s="40" t="s">
        <v>1059</v>
      </c>
    </row>
    <row r="116" spans="1:8">
      <c r="A116" s="334" t="s">
        <v>702</v>
      </c>
      <c r="B116" s="39">
        <v>19.3</v>
      </c>
      <c r="C116" s="328">
        <v>20</v>
      </c>
      <c r="D116" s="328">
        <v>5</v>
      </c>
      <c r="E116" s="258">
        <f t="shared" si="2"/>
        <v>5.1813471502590671</v>
      </c>
      <c r="F116" s="351">
        <f t="shared" si="3"/>
        <v>14.818652849740932</v>
      </c>
      <c r="G116" s="39">
        <v>4</v>
      </c>
      <c r="H116" s="40" t="s">
        <v>1059</v>
      </c>
    </row>
    <row r="117" spans="1:8">
      <c r="A117" s="44" t="s">
        <v>267</v>
      </c>
      <c r="B117" s="39">
        <v>30.2</v>
      </c>
      <c r="C117" s="39">
        <v>20</v>
      </c>
      <c r="D117" s="39">
        <v>5</v>
      </c>
      <c r="E117" s="258">
        <f t="shared" si="2"/>
        <v>3.3112582781456954</v>
      </c>
      <c r="F117" s="351">
        <f t="shared" si="3"/>
        <v>16.688741721854306</v>
      </c>
      <c r="G117" s="39">
        <v>2</v>
      </c>
      <c r="H117" s="40" t="s">
        <v>1059</v>
      </c>
    </row>
    <row r="118" spans="1:8">
      <c r="A118" s="44" t="s">
        <v>269</v>
      </c>
      <c r="B118" s="39">
        <v>31.6</v>
      </c>
      <c r="C118" s="39">
        <v>20</v>
      </c>
      <c r="D118" s="39">
        <v>5</v>
      </c>
      <c r="E118" s="258">
        <f t="shared" si="2"/>
        <v>3.1645569620253164</v>
      </c>
      <c r="F118" s="351">
        <f t="shared" si="3"/>
        <v>16.835443037974684</v>
      </c>
      <c r="G118" s="39">
        <v>2</v>
      </c>
      <c r="H118" s="40" t="s">
        <v>1059</v>
      </c>
    </row>
    <row r="119" spans="1:8">
      <c r="A119" s="44" t="s">
        <v>271</v>
      </c>
      <c r="B119" s="39">
        <v>18.399999999999999</v>
      </c>
      <c r="C119" s="39">
        <v>20</v>
      </c>
      <c r="D119" s="39">
        <v>5</v>
      </c>
      <c r="E119" s="258">
        <f t="shared" si="2"/>
        <v>5.4347826086956523</v>
      </c>
      <c r="F119" s="351">
        <f t="shared" si="3"/>
        <v>14.565217391304348</v>
      </c>
      <c r="G119" s="39">
        <v>2</v>
      </c>
      <c r="H119" s="40" t="s">
        <v>1059</v>
      </c>
    </row>
    <row r="120" spans="1:8">
      <c r="A120" s="44" t="s">
        <v>273</v>
      </c>
      <c r="B120" s="39">
        <v>45.2</v>
      </c>
      <c r="C120" s="39">
        <v>20</v>
      </c>
      <c r="D120" s="39">
        <v>5</v>
      </c>
      <c r="E120" s="258">
        <f t="shared" si="2"/>
        <v>2.2123893805309733</v>
      </c>
      <c r="F120" s="351">
        <f t="shared" si="3"/>
        <v>17.787610619469028</v>
      </c>
      <c r="G120" s="39">
        <v>2</v>
      </c>
      <c r="H120" s="40" t="s">
        <v>1059</v>
      </c>
    </row>
    <row r="121" spans="1:8">
      <c r="A121" s="44" t="s">
        <v>275</v>
      </c>
      <c r="B121" s="39">
        <v>19.8</v>
      </c>
      <c r="C121" s="39">
        <v>20</v>
      </c>
      <c r="D121" s="39">
        <v>5</v>
      </c>
      <c r="E121" s="258">
        <f t="shared" si="2"/>
        <v>5.0505050505050502</v>
      </c>
      <c r="F121" s="351">
        <f t="shared" si="3"/>
        <v>14.94949494949495</v>
      </c>
      <c r="G121" s="39">
        <v>2</v>
      </c>
      <c r="H121" s="40" t="s">
        <v>1059</v>
      </c>
    </row>
    <row r="122" spans="1:8">
      <c r="A122" s="44" t="s">
        <v>277</v>
      </c>
      <c r="B122" s="39">
        <v>24.4</v>
      </c>
      <c r="C122" s="39">
        <v>20</v>
      </c>
      <c r="D122" s="39">
        <v>5</v>
      </c>
      <c r="E122" s="258">
        <f t="shared" si="2"/>
        <v>4.0983606557377055</v>
      </c>
      <c r="F122" s="351">
        <f t="shared" si="3"/>
        <v>15.901639344262295</v>
      </c>
      <c r="G122" s="39">
        <v>2</v>
      </c>
      <c r="H122" s="40" t="s">
        <v>1059</v>
      </c>
    </row>
    <row r="123" spans="1:8">
      <c r="A123" s="44" t="s">
        <v>279</v>
      </c>
      <c r="B123" s="39">
        <v>33</v>
      </c>
      <c r="C123" s="39">
        <v>20</v>
      </c>
      <c r="D123" s="39">
        <v>5</v>
      </c>
      <c r="E123" s="258">
        <f t="shared" si="2"/>
        <v>3.0303030303030303</v>
      </c>
      <c r="F123" s="351">
        <f t="shared" si="3"/>
        <v>16.969696969696969</v>
      </c>
      <c r="G123" s="39">
        <v>2</v>
      </c>
      <c r="H123" s="40" t="s">
        <v>1059</v>
      </c>
    </row>
    <row r="124" spans="1:8">
      <c r="A124" s="44" t="s">
        <v>281</v>
      </c>
      <c r="B124" s="39">
        <v>28</v>
      </c>
      <c r="C124" s="39">
        <v>20</v>
      </c>
      <c r="D124" s="39">
        <v>5</v>
      </c>
      <c r="E124" s="258">
        <f t="shared" si="2"/>
        <v>3.5714285714285716</v>
      </c>
      <c r="F124" s="351">
        <f t="shared" si="3"/>
        <v>16.428571428571427</v>
      </c>
      <c r="G124" s="39">
        <v>2</v>
      </c>
      <c r="H124" s="40" t="s">
        <v>1059</v>
      </c>
    </row>
    <row r="125" spans="1:8">
      <c r="A125" s="44" t="s">
        <v>283</v>
      </c>
      <c r="B125" s="39">
        <v>38</v>
      </c>
      <c r="C125" s="39">
        <v>20</v>
      </c>
      <c r="D125" s="39">
        <v>5</v>
      </c>
      <c r="E125" s="258">
        <f t="shared" si="2"/>
        <v>2.6315789473684212</v>
      </c>
      <c r="F125" s="351">
        <f t="shared" si="3"/>
        <v>17.368421052631579</v>
      </c>
      <c r="G125" s="39">
        <v>2</v>
      </c>
      <c r="H125" s="40" t="s">
        <v>1059</v>
      </c>
    </row>
    <row r="126" spans="1:8">
      <c r="A126" s="44" t="s">
        <v>285</v>
      </c>
      <c r="B126" s="39">
        <v>14.8</v>
      </c>
      <c r="C126" s="39">
        <v>20</v>
      </c>
      <c r="D126" s="39">
        <v>5</v>
      </c>
      <c r="E126" s="258">
        <f t="shared" si="2"/>
        <v>6.7567567567567561</v>
      </c>
      <c r="F126" s="351">
        <f t="shared" si="3"/>
        <v>13.243243243243244</v>
      </c>
      <c r="G126" s="39">
        <v>2</v>
      </c>
      <c r="H126" s="40" t="s">
        <v>1059</v>
      </c>
    </row>
    <row r="127" spans="1:8">
      <c r="A127" s="44" t="s">
        <v>287</v>
      </c>
      <c r="B127" s="39">
        <v>22.4</v>
      </c>
      <c r="C127" s="39">
        <v>20</v>
      </c>
      <c r="D127" s="39">
        <v>5</v>
      </c>
      <c r="E127" s="258">
        <f t="shared" si="2"/>
        <v>4.4642857142857144</v>
      </c>
      <c r="F127" s="351">
        <f t="shared" si="3"/>
        <v>15.535714285714285</v>
      </c>
      <c r="G127" s="39">
        <v>2</v>
      </c>
      <c r="H127" s="40" t="s">
        <v>1059</v>
      </c>
    </row>
    <row r="128" spans="1:8">
      <c r="A128" s="44" t="s">
        <v>289</v>
      </c>
      <c r="B128" s="39">
        <v>23.2</v>
      </c>
      <c r="C128" s="39">
        <v>20</v>
      </c>
      <c r="D128" s="39">
        <v>5</v>
      </c>
      <c r="E128" s="258">
        <f t="shared" si="2"/>
        <v>4.3103448275862073</v>
      </c>
      <c r="F128" s="351">
        <f t="shared" si="3"/>
        <v>15.689655172413794</v>
      </c>
      <c r="G128" s="39">
        <v>2</v>
      </c>
      <c r="H128" s="40" t="s">
        <v>1059</v>
      </c>
    </row>
    <row r="129" spans="1:8">
      <c r="A129" s="333" t="s">
        <v>704</v>
      </c>
      <c r="B129" s="39">
        <v>14.8</v>
      </c>
      <c r="C129" s="328">
        <v>20</v>
      </c>
      <c r="D129" s="328">
        <v>5</v>
      </c>
      <c r="E129" s="258">
        <f t="shared" si="2"/>
        <v>6.7567567567567561</v>
      </c>
      <c r="F129" s="351">
        <f t="shared" si="3"/>
        <v>13.243243243243244</v>
      </c>
      <c r="G129" s="39">
        <v>4</v>
      </c>
      <c r="H129" s="40" t="s">
        <v>1059</v>
      </c>
    </row>
    <row r="130" spans="1:8">
      <c r="A130" s="44" t="s">
        <v>294</v>
      </c>
      <c r="B130" s="39">
        <v>44.6</v>
      </c>
      <c r="C130" s="39">
        <v>20</v>
      </c>
      <c r="D130" s="39">
        <v>5</v>
      </c>
      <c r="E130" s="258">
        <f t="shared" ref="E130:E193" si="4">(C130*D130)/B130</f>
        <v>2.2421524663677128</v>
      </c>
      <c r="F130" s="351">
        <f t="shared" ref="F130:F193" si="5">C130-E130</f>
        <v>17.757847533632287</v>
      </c>
      <c r="G130" s="39">
        <v>2</v>
      </c>
      <c r="H130" s="40" t="s">
        <v>1059</v>
      </c>
    </row>
    <row r="131" spans="1:8">
      <c r="A131" s="44" t="s">
        <v>296</v>
      </c>
      <c r="B131" s="39">
        <v>30.8</v>
      </c>
      <c r="C131" s="39">
        <v>20</v>
      </c>
      <c r="D131" s="39">
        <v>5</v>
      </c>
      <c r="E131" s="258">
        <f t="shared" si="4"/>
        <v>3.2467532467532467</v>
      </c>
      <c r="F131" s="351">
        <f t="shared" si="5"/>
        <v>16.753246753246753</v>
      </c>
      <c r="G131" s="39">
        <v>2</v>
      </c>
      <c r="H131" s="40" t="s">
        <v>1059</v>
      </c>
    </row>
    <row r="132" spans="1:8">
      <c r="A132" s="44" t="s">
        <v>300</v>
      </c>
      <c r="B132" s="39">
        <v>51</v>
      </c>
      <c r="C132" s="39">
        <v>20</v>
      </c>
      <c r="D132" s="39">
        <v>5</v>
      </c>
      <c r="E132" s="258">
        <f t="shared" si="4"/>
        <v>1.9607843137254901</v>
      </c>
      <c r="F132" s="351">
        <f t="shared" si="5"/>
        <v>18.03921568627451</v>
      </c>
      <c r="G132" s="39">
        <v>2</v>
      </c>
      <c r="H132" s="40" t="s">
        <v>1059</v>
      </c>
    </row>
    <row r="133" spans="1:8">
      <c r="A133" s="44" t="s">
        <v>302</v>
      </c>
      <c r="B133" s="39">
        <v>26.6</v>
      </c>
      <c r="C133" s="39">
        <v>20</v>
      </c>
      <c r="D133" s="39">
        <v>5</v>
      </c>
      <c r="E133" s="258">
        <f t="shared" si="4"/>
        <v>3.7593984962406015</v>
      </c>
      <c r="F133" s="351">
        <f t="shared" si="5"/>
        <v>16.2406015037594</v>
      </c>
      <c r="G133" s="39">
        <v>2</v>
      </c>
      <c r="H133" s="40" t="s">
        <v>1059</v>
      </c>
    </row>
    <row r="134" spans="1:8">
      <c r="A134" s="44" t="s">
        <v>304</v>
      </c>
      <c r="B134" s="39">
        <v>38.6</v>
      </c>
      <c r="C134" s="39">
        <v>20</v>
      </c>
      <c r="D134" s="39">
        <v>5</v>
      </c>
      <c r="E134" s="258">
        <f t="shared" si="4"/>
        <v>2.5906735751295336</v>
      </c>
      <c r="F134" s="351">
        <f t="shared" si="5"/>
        <v>17.409326424870468</v>
      </c>
      <c r="G134" s="39">
        <v>2</v>
      </c>
      <c r="H134" s="40" t="s">
        <v>1059</v>
      </c>
    </row>
    <row r="135" spans="1:8">
      <c r="A135" s="44" t="s">
        <v>306</v>
      </c>
      <c r="B135" s="39">
        <v>35.799999999999997</v>
      </c>
      <c r="C135" s="39">
        <v>20</v>
      </c>
      <c r="D135" s="39">
        <v>5</v>
      </c>
      <c r="E135" s="258">
        <f t="shared" si="4"/>
        <v>2.7932960893854752</v>
      </c>
      <c r="F135" s="351">
        <f t="shared" si="5"/>
        <v>17.206703910614525</v>
      </c>
      <c r="G135" s="39">
        <v>2</v>
      </c>
      <c r="H135" s="40" t="s">
        <v>1059</v>
      </c>
    </row>
    <row r="136" spans="1:8">
      <c r="A136" s="44" t="s">
        <v>308</v>
      </c>
      <c r="B136" s="39">
        <v>40.799999999999997</v>
      </c>
      <c r="C136" s="39">
        <v>20</v>
      </c>
      <c r="D136" s="39">
        <v>5</v>
      </c>
      <c r="E136" s="258">
        <f t="shared" si="4"/>
        <v>2.4509803921568629</v>
      </c>
      <c r="F136" s="351">
        <f t="shared" si="5"/>
        <v>17.549019607843135</v>
      </c>
      <c r="G136" s="39">
        <v>2</v>
      </c>
      <c r="H136" s="40" t="s">
        <v>1059</v>
      </c>
    </row>
    <row r="137" spans="1:8">
      <c r="A137" s="44" t="s">
        <v>310</v>
      </c>
      <c r="B137" s="39">
        <v>33.4</v>
      </c>
      <c r="C137" s="39">
        <v>20</v>
      </c>
      <c r="D137" s="39">
        <v>5</v>
      </c>
      <c r="E137" s="258">
        <f t="shared" si="4"/>
        <v>2.9940119760479043</v>
      </c>
      <c r="F137" s="351">
        <f t="shared" si="5"/>
        <v>17.005988023952096</v>
      </c>
      <c r="G137" s="39">
        <v>2</v>
      </c>
      <c r="H137" s="40" t="s">
        <v>1059</v>
      </c>
    </row>
    <row r="138" spans="1:8">
      <c r="A138" s="44" t="s">
        <v>312</v>
      </c>
      <c r="B138" s="39">
        <v>25</v>
      </c>
      <c r="C138" s="39">
        <v>20</v>
      </c>
      <c r="D138" s="39">
        <v>5</v>
      </c>
      <c r="E138" s="258">
        <f t="shared" si="4"/>
        <v>4</v>
      </c>
      <c r="F138" s="351">
        <f t="shared" si="5"/>
        <v>16</v>
      </c>
      <c r="G138" s="39">
        <v>2</v>
      </c>
      <c r="H138" s="40" t="s">
        <v>1059</v>
      </c>
    </row>
    <row r="139" spans="1:8">
      <c r="A139" s="44" t="s">
        <v>314</v>
      </c>
      <c r="B139" s="39">
        <v>54.4</v>
      </c>
      <c r="C139" s="39">
        <v>20</v>
      </c>
      <c r="D139" s="39">
        <v>5</v>
      </c>
      <c r="E139" s="258">
        <f t="shared" si="4"/>
        <v>1.8382352941176472</v>
      </c>
      <c r="F139" s="351">
        <f t="shared" si="5"/>
        <v>18.161764705882351</v>
      </c>
      <c r="G139" s="39">
        <v>2</v>
      </c>
      <c r="H139" s="40" t="s">
        <v>1059</v>
      </c>
    </row>
    <row r="140" spans="1:8">
      <c r="A140" s="44" t="s">
        <v>316</v>
      </c>
      <c r="B140" s="39">
        <v>55.4</v>
      </c>
      <c r="C140" s="39">
        <v>20</v>
      </c>
      <c r="D140" s="39">
        <v>5</v>
      </c>
      <c r="E140" s="258">
        <f t="shared" si="4"/>
        <v>1.8050541516245489</v>
      </c>
      <c r="F140" s="351">
        <f t="shared" si="5"/>
        <v>18.19494584837545</v>
      </c>
      <c r="G140" s="39">
        <v>2</v>
      </c>
      <c r="H140" s="40" t="s">
        <v>1059</v>
      </c>
    </row>
    <row r="141" spans="1:8">
      <c r="A141" s="44" t="s">
        <v>318</v>
      </c>
      <c r="B141" s="39">
        <v>43</v>
      </c>
      <c r="C141" s="39">
        <v>20</v>
      </c>
      <c r="D141" s="39">
        <v>5</v>
      </c>
      <c r="E141" s="258">
        <f t="shared" si="4"/>
        <v>2.3255813953488373</v>
      </c>
      <c r="F141" s="351">
        <f t="shared" si="5"/>
        <v>17.674418604651162</v>
      </c>
      <c r="G141" s="39">
        <v>2</v>
      </c>
      <c r="H141" s="40" t="s">
        <v>1059</v>
      </c>
    </row>
    <row r="142" spans="1:8">
      <c r="A142" s="44" t="s">
        <v>320</v>
      </c>
      <c r="B142" s="39">
        <v>27</v>
      </c>
      <c r="C142" s="39">
        <v>20</v>
      </c>
      <c r="D142" s="39">
        <v>5</v>
      </c>
      <c r="E142" s="258">
        <f t="shared" si="4"/>
        <v>3.7037037037037037</v>
      </c>
      <c r="F142" s="351">
        <f t="shared" si="5"/>
        <v>16.296296296296298</v>
      </c>
      <c r="G142" s="39">
        <v>2</v>
      </c>
      <c r="H142" s="40" t="s">
        <v>1059</v>
      </c>
    </row>
    <row r="143" spans="1:8">
      <c r="A143" s="44" t="s">
        <v>322</v>
      </c>
      <c r="B143" s="39">
        <v>21.8</v>
      </c>
      <c r="C143" s="39">
        <v>20</v>
      </c>
      <c r="D143" s="39">
        <v>5</v>
      </c>
      <c r="E143" s="258">
        <f t="shared" si="4"/>
        <v>4.5871559633027523</v>
      </c>
      <c r="F143" s="351">
        <f t="shared" si="5"/>
        <v>15.412844036697248</v>
      </c>
      <c r="G143" s="39">
        <v>2</v>
      </c>
      <c r="H143" s="40" t="s">
        <v>1059</v>
      </c>
    </row>
    <row r="144" spans="1:8">
      <c r="A144" s="44" t="s">
        <v>324</v>
      </c>
      <c r="B144" s="39">
        <v>39.799999999999997</v>
      </c>
      <c r="C144" s="39">
        <v>20</v>
      </c>
      <c r="D144" s="39">
        <v>5</v>
      </c>
      <c r="E144" s="258">
        <f t="shared" si="4"/>
        <v>2.512562814070352</v>
      </c>
      <c r="F144" s="351">
        <f t="shared" si="5"/>
        <v>17.487437185929647</v>
      </c>
      <c r="G144" s="39">
        <v>2</v>
      </c>
      <c r="H144" s="40" t="s">
        <v>1059</v>
      </c>
    </row>
    <row r="145" spans="1:8">
      <c r="A145" s="44" t="s">
        <v>326</v>
      </c>
      <c r="B145" s="39">
        <v>51.4</v>
      </c>
      <c r="C145" s="39">
        <v>20</v>
      </c>
      <c r="D145" s="39">
        <v>5</v>
      </c>
      <c r="E145" s="258">
        <f t="shared" si="4"/>
        <v>1.9455252918287937</v>
      </c>
      <c r="F145" s="351">
        <f t="shared" si="5"/>
        <v>18.054474708171206</v>
      </c>
      <c r="G145" s="39">
        <v>2</v>
      </c>
      <c r="H145" s="40" t="s">
        <v>1059</v>
      </c>
    </row>
    <row r="146" spans="1:8">
      <c r="A146" s="44" t="s">
        <v>328</v>
      </c>
      <c r="B146" s="39">
        <v>36</v>
      </c>
      <c r="C146" s="39">
        <v>20</v>
      </c>
      <c r="D146" s="39">
        <v>5</v>
      </c>
      <c r="E146" s="258">
        <f t="shared" si="4"/>
        <v>2.7777777777777777</v>
      </c>
      <c r="F146" s="351">
        <f t="shared" si="5"/>
        <v>17.222222222222221</v>
      </c>
      <c r="G146" s="39">
        <v>2</v>
      </c>
      <c r="H146" s="40" t="s">
        <v>1059</v>
      </c>
    </row>
    <row r="147" spans="1:8">
      <c r="A147" s="44" t="s">
        <v>330</v>
      </c>
      <c r="B147" s="39">
        <v>20.399999999999999</v>
      </c>
      <c r="C147" s="39">
        <v>20</v>
      </c>
      <c r="D147" s="39">
        <v>5</v>
      </c>
      <c r="E147" s="258">
        <f t="shared" si="4"/>
        <v>4.9019607843137258</v>
      </c>
      <c r="F147" s="351">
        <f t="shared" si="5"/>
        <v>15.098039215686274</v>
      </c>
      <c r="G147" s="39">
        <v>2</v>
      </c>
      <c r="H147" s="40" t="s">
        <v>1059</v>
      </c>
    </row>
    <row r="148" spans="1:8">
      <c r="A148" s="44" t="s">
        <v>332</v>
      </c>
      <c r="B148" s="39">
        <v>36.6</v>
      </c>
      <c r="C148" s="39">
        <v>20</v>
      </c>
      <c r="D148" s="39">
        <v>5</v>
      </c>
      <c r="E148" s="258">
        <f t="shared" si="4"/>
        <v>2.7322404371584699</v>
      </c>
      <c r="F148" s="351">
        <f t="shared" si="5"/>
        <v>17.26775956284153</v>
      </c>
      <c r="G148" s="39">
        <v>2</v>
      </c>
      <c r="H148" s="40" t="s">
        <v>1059</v>
      </c>
    </row>
    <row r="149" spans="1:8">
      <c r="A149" s="44" t="s">
        <v>334</v>
      </c>
      <c r="B149" s="39">
        <v>44.8</v>
      </c>
      <c r="C149" s="39">
        <v>20</v>
      </c>
      <c r="D149" s="39">
        <v>5</v>
      </c>
      <c r="E149" s="258">
        <f t="shared" si="4"/>
        <v>2.2321428571428572</v>
      </c>
      <c r="F149" s="351">
        <f t="shared" si="5"/>
        <v>17.767857142857142</v>
      </c>
      <c r="G149" s="39">
        <v>2</v>
      </c>
      <c r="H149" s="40" t="s">
        <v>1059</v>
      </c>
    </row>
    <row r="150" spans="1:8">
      <c r="A150" s="44" t="s">
        <v>336</v>
      </c>
      <c r="B150" s="39">
        <v>34.799999999999997</v>
      </c>
      <c r="C150" s="39">
        <v>20</v>
      </c>
      <c r="D150" s="39">
        <v>5</v>
      </c>
      <c r="E150" s="258">
        <f t="shared" si="4"/>
        <v>2.8735632183908049</v>
      </c>
      <c r="F150" s="351">
        <f t="shared" si="5"/>
        <v>17.126436781609193</v>
      </c>
      <c r="G150" s="39">
        <v>2</v>
      </c>
      <c r="H150" s="40" t="s">
        <v>1059</v>
      </c>
    </row>
    <row r="151" spans="1:8">
      <c r="A151" s="44" t="s">
        <v>338</v>
      </c>
      <c r="B151" s="39">
        <v>18.2</v>
      </c>
      <c r="C151" s="39">
        <v>20</v>
      </c>
      <c r="D151" s="39">
        <v>5</v>
      </c>
      <c r="E151" s="258">
        <f t="shared" si="4"/>
        <v>5.4945054945054945</v>
      </c>
      <c r="F151" s="351">
        <f t="shared" si="5"/>
        <v>14.505494505494505</v>
      </c>
      <c r="G151" s="39">
        <v>2</v>
      </c>
      <c r="H151" s="40" t="s">
        <v>1059</v>
      </c>
    </row>
    <row r="152" spans="1:8">
      <c r="A152" s="44" t="s">
        <v>340</v>
      </c>
      <c r="B152" s="39">
        <v>54.4</v>
      </c>
      <c r="C152" s="39">
        <v>20</v>
      </c>
      <c r="D152" s="39">
        <v>5</v>
      </c>
      <c r="E152" s="258">
        <f t="shared" si="4"/>
        <v>1.8382352941176472</v>
      </c>
      <c r="F152" s="351">
        <f t="shared" si="5"/>
        <v>18.161764705882351</v>
      </c>
      <c r="G152" s="39">
        <v>2</v>
      </c>
      <c r="H152" s="40" t="s">
        <v>1059</v>
      </c>
    </row>
    <row r="153" spans="1:8">
      <c r="A153" s="44" t="s">
        <v>342</v>
      </c>
      <c r="B153" s="39">
        <v>26.8</v>
      </c>
      <c r="C153" s="39">
        <v>20</v>
      </c>
      <c r="D153" s="39">
        <v>5</v>
      </c>
      <c r="E153" s="258">
        <f t="shared" si="4"/>
        <v>3.7313432835820897</v>
      </c>
      <c r="F153" s="351">
        <f t="shared" si="5"/>
        <v>16.268656716417912</v>
      </c>
      <c r="G153" s="39">
        <v>2</v>
      </c>
      <c r="H153" s="40" t="s">
        <v>1059</v>
      </c>
    </row>
    <row r="154" spans="1:8">
      <c r="A154" s="44" t="s">
        <v>344</v>
      </c>
      <c r="B154" s="39">
        <v>18</v>
      </c>
      <c r="C154" s="39">
        <v>20</v>
      </c>
      <c r="D154" s="39">
        <v>5</v>
      </c>
      <c r="E154" s="258">
        <f t="shared" si="4"/>
        <v>5.5555555555555554</v>
      </c>
      <c r="F154" s="351">
        <f t="shared" si="5"/>
        <v>14.444444444444445</v>
      </c>
      <c r="G154" s="39">
        <v>2</v>
      </c>
      <c r="H154" s="40" t="s">
        <v>1059</v>
      </c>
    </row>
    <row r="155" spans="1:8">
      <c r="A155" s="44" t="s">
        <v>346</v>
      </c>
      <c r="B155" s="39">
        <v>22.8</v>
      </c>
      <c r="C155" s="39">
        <v>20</v>
      </c>
      <c r="D155" s="39">
        <v>5</v>
      </c>
      <c r="E155" s="258">
        <f t="shared" si="4"/>
        <v>4.3859649122807012</v>
      </c>
      <c r="F155" s="351">
        <f t="shared" si="5"/>
        <v>15.614035087719298</v>
      </c>
      <c r="G155" s="39">
        <v>2</v>
      </c>
      <c r="H155" s="40" t="s">
        <v>1059</v>
      </c>
    </row>
    <row r="156" spans="1:8">
      <c r="A156" s="44" t="s">
        <v>348</v>
      </c>
      <c r="B156" s="39">
        <v>17.5</v>
      </c>
      <c r="C156" s="39">
        <v>20</v>
      </c>
      <c r="D156" s="39">
        <v>5</v>
      </c>
      <c r="E156" s="258">
        <f t="shared" si="4"/>
        <v>5.7142857142857144</v>
      </c>
      <c r="F156" s="351">
        <f t="shared" si="5"/>
        <v>14.285714285714285</v>
      </c>
      <c r="G156" s="39">
        <v>2</v>
      </c>
      <c r="H156" s="40" t="s">
        <v>1059</v>
      </c>
    </row>
    <row r="157" spans="1:8">
      <c r="A157" s="44" t="s">
        <v>351</v>
      </c>
      <c r="B157" s="39">
        <v>39.200000000000003</v>
      </c>
      <c r="C157" s="39">
        <v>20</v>
      </c>
      <c r="D157" s="39">
        <v>5</v>
      </c>
      <c r="E157" s="258">
        <f t="shared" si="4"/>
        <v>2.5510204081632653</v>
      </c>
      <c r="F157" s="351">
        <f t="shared" si="5"/>
        <v>17.448979591836736</v>
      </c>
      <c r="G157" s="39">
        <v>2</v>
      </c>
      <c r="H157" s="40" t="s">
        <v>1059</v>
      </c>
    </row>
    <row r="158" spans="1:8">
      <c r="A158" s="44" t="s">
        <v>353</v>
      </c>
      <c r="B158" s="39">
        <v>20.2</v>
      </c>
      <c r="C158" s="39">
        <v>20</v>
      </c>
      <c r="D158" s="39">
        <v>5</v>
      </c>
      <c r="E158" s="258">
        <f t="shared" si="4"/>
        <v>4.9504950495049505</v>
      </c>
      <c r="F158" s="351">
        <f t="shared" si="5"/>
        <v>15.049504950495049</v>
      </c>
      <c r="G158" s="39">
        <v>2</v>
      </c>
      <c r="H158" s="40" t="s">
        <v>1059</v>
      </c>
    </row>
    <row r="159" spans="1:8">
      <c r="A159" s="44" t="s">
        <v>355</v>
      </c>
      <c r="B159" s="39">
        <v>37.200000000000003</v>
      </c>
      <c r="C159" s="39">
        <v>20</v>
      </c>
      <c r="D159" s="39">
        <v>5</v>
      </c>
      <c r="E159" s="258">
        <f t="shared" si="4"/>
        <v>2.6881720430107525</v>
      </c>
      <c r="F159" s="351">
        <f t="shared" si="5"/>
        <v>17.311827956989248</v>
      </c>
      <c r="G159" s="39">
        <v>2</v>
      </c>
      <c r="H159" s="40" t="s">
        <v>1059</v>
      </c>
    </row>
    <row r="160" spans="1:8">
      <c r="A160" s="44" t="s">
        <v>357</v>
      </c>
      <c r="B160" s="39">
        <v>24</v>
      </c>
      <c r="C160" s="39">
        <v>20</v>
      </c>
      <c r="D160" s="39">
        <v>5</v>
      </c>
      <c r="E160" s="258">
        <f t="shared" si="4"/>
        <v>4.166666666666667</v>
      </c>
      <c r="F160" s="351">
        <f t="shared" si="5"/>
        <v>15.833333333333332</v>
      </c>
      <c r="G160" s="39">
        <v>2</v>
      </c>
      <c r="H160" s="40" t="s">
        <v>1059</v>
      </c>
    </row>
    <row r="161" spans="1:8">
      <c r="A161" s="44" t="s">
        <v>362</v>
      </c>
      <c r="B161" s="39">
        <v>23</v>
      </c>
      <c r="C161" s="39">
        <v>20</v>
      </c>
      <c r="D161" s="39">
        <v>5</v>
      </c>
      <c r="E161" s="258">
        <f t="shared" si="4"/>
        <v>4.3478260869565215</v>
      </c>
      <c r="F161" s="351">
        <f t="shared" si="5"/>
        <v>15.652173913043478</v>
      </c>
      <c r="G161" s="39">
        <v>2</v>
      </c>
      <c r="H161" s="40" t="s">
        <v>1059</v>
      </c>
    </row>
    <row r="162" spans="1:8">
      <c r="A162" s="334" t="s">
        <v>706</v>
      </c>
      <c r="B162" s="39">
        <v>17.7</v>
      </c>
      <c r="C162" s="328">
        <v>20</v>
      </c>
      <c r="D162" s="328">
        <v>5</v>
      </c>
      <c r="E162" s="258">
        <f t="shared" si="4"/>
        <v>5.6497175141242941</v>
      </c>
      <c r="F162" s="351">
        <f t="shared" si="5"/>
        <v>14.350282485875706</v>
      </c>
      <c r="G162" s="39">
        <v>4</v>
      </c>
      <c r="H162" s="40" t="s">
        <v>1059</v>
      </c>
    </row>
    <row r="163" spans="1:8">
      <c r="A163" s="252" t="s">
        <v>657</v>
      </c>
      <c r="B163" s="106">
        <v>15.2</v>
      </c>
      <c r="C163" s="39">
        <v>20</v>
      </c>
      <c r="D163" s="39">
        <v>5</v>
      </c>
      <c r="E163" s="258">
        <f t="shared" si="4"/>
        <v>6.5789473684210531</v>
      </c>
      <c r="F163" s="351">
        <f t="shared" si="5"/>
        <v>13.421052631578947</v>
      </c>
      <c r="G163" s="39">
        <v>3</v>
      </c>
      <c r="H163" s="40" t="s">
        <v>1059</v>
      </c>
    </row>
    <row r="164" spans="1:8">
      <c r="A164" s="44" t="s">
        <v>368</v>
      </c>
      <c r="B164" s="39">
        <v>28.8</v>
      </c>
      <c r="C164" s="39">
        <v>20</v>
      </c>
      <c r="D164" s="39">
        <v>5</v>
      </c>
      <c r="E164" s="258">
        <f t="shared" si="4"/>
        <v>3.4722222222222223</v>
      </c>
      <c r="F164" s="351">
        <f t="shared" si="5"/>
        <v>16.527777777777779</v>
      </c>
      <c r="G164" s="39">
        <v>2</v>
      </c>
      <c r="H164" s="40" t="s">
        <v>1059</v>
      </c>
    </row>
    <row r="165" spans="1:8">
      <c r="A165" s="333" t="s">
        <v>707</v>
      </c>
      <c r="B165" s="39">
        <v>10.3</v>
      </c>
      <c r="C165" s="328">
        <v>20</v>
      </c>
      <c r="D165" s="328">
        <v>5</v>
      </c>
      <c r="E165" s="258">
        <f t="shared" si="4"/>
        <v>9.7087378640776691</v>
      </c>
      <c r="F165" s="351">
        <f t="shared" si="5"/>
        <v>10.291262135922331</v>
      </c>
      <c r="G165" s="39">
        <v>4</v>
      </c>
      <c r="H165" s="40" t="s">
        <v>1059</v>
      </c>
    </row>
    <row r="166" spans="1:8">
      <c r="A166" s="44" t="s">
        <v>372</v>
      </c>
      <c r="B166" s="39">
        <v>25.8</v>
      </c>
      <c r="C166" s="39">
        <v>20</v>
      </c>
      <c r="D166" s="39">
        <v>5</v>
      </c>
      <c r="E166" s="258">
        <f t="shared" si="4"/>
        <v>3.8759689922480618</v>
      </c>
      <c r="F166" s="351">
        <f t="shared" si="5"/>
        <v>16.124031007751938</v>
      </c>
      <c r="G166" s="39">
        <v>2</v>
      </c>
      <c r="H166" s="40" t="s">
        <v>1059</v>
      </c>
    </row>
    <row r="167" spans="1:8">
      <c r="A167" s="44" t="s">
        <v>374</v>
      </c>
      <c r="B167" s="39">
        <v>17.3</v>
      </c>
      <c r="C167" s="39">
        <v>20</v>
      </c>
      <c r="D167" s="39">
        <v>5</v>
      </c>
      <c r="E167" s="258">
        <f t="shared" si="4"/>
        <v>5.7803468208092479</v>
      </c>
      <c r="F167" s="351">
        <f t="shared" si="5"/>
        <v>14.219653179190752</v>
      </c>
      <c r="G167" s="39">
        <v>2</v>
      </c>
      <c r="H167" s="40" t="s">
        <v>1059</v>
      </c>
    </row>
    <row r="168" spans="1:8">
      <c r="A168" s="44" t="s">
        <v>376</v>
      </c>
      <c r="B168" s="39">
        <v>31.4</v>
      </c>
      <c r="C168" s="39">
        <v>20</v>
      </c>
      <c r="D168" s="39">
        <v>5</v>
      </c>
      <c r="E168" s="258">
        <f t="shared" si="4"/>
        <v>3.1847133757961785</v>
      </c>
      <c r="F168" s="351">
        <f t="shared" si="5"/>
        <v>16.815286624203821</v>
      </c>
      <c r="G168" s="39">
        <v>2</v>
      </c>
      <c r="H168" s="40" t="s">
        <v>1059</v>
      </c>
    </row>
    <row r="169" spans="1:8">
      <c r="A169" s="44" t="s">
        <v>379</v>
      </c>
      <c r="B169" s="39">
        <v>30</v>
      </c>
      <c r="C169" s="39">
        <v>20</v>
      </c>
      <c r="D169" s="39">
        <v>5</v>
      </c>
      <c r="E169" s="258">
        <f t="shared" si="4"/>
        <v>3.3333333333333335</v>
      </c>
      <c r="F169" s="351">
        <f t="shared" si="5"/>
        <v>16.666666666666668</v>
      </c>
      <c r="G169" s="39">
        <v>3</v>
      </c>
      <c r="H169" s="40" t="s">
        <v>1059</v>
      </c>
    </row>
    <row r="170" spans="1:8">
      <c r="A170" s="44" t="s">
        <v>381</v>
      </c>
      <c r="B170" s="39">
        <v>24.4</v>
      </c>
      <c r="C170" s="39">
        <v>20</v>
      </c>
      <c r="D170" s="39">
        <v>5</v>
      </c>
      <c r="E170" s="258">
        <f t="shared" si="4"/>
        <v>4.0983606557377055</v>
      </c>
      <c r="F170" s="351">
        <f t="shared" si="5"/>
        <v>15.901639344262295</v>
      </c>
      <c r="G170" s="39">
        <v>3</v>
      </c>
      <c r="H170" s="40" t="s">
        <v>1059</v>
      </c>
    </row>
    <row r="171" spans="1:8">
      <c r="A171" s="44" t="s">
        <v>383</v>
      </c>
      <c r="B171" s="39">
        <v>24.6</v>
      </c>
      <c r="C171" s="39">
        <v>20</v>
      </c>
      <c r="D171" s="39">
        <v>5</v>
      </c>
      <c r="E171" s="258">
        <f t="shared" si="4"/>
        <v>4.0650406504065035</v>
      </c>
      <c r="F171" s="351">
        <f t="shared" si="5"/>
        <v>15.934959349593496</v>
      </c>
      <c r="G171" s="39">
        <v>3</v>
      </c>
      <c r="H171" s="40" t="s">
        <v>1059</v>
      </c>
    </row>
    <row r="172" spans="1:8">
      <c r="A172" s="44" t="s">
        <v>385</v>
      </c>
      <c r="B172" s="106">
        <v>34.4</v>
      </c>
      <c r="C172" s="39">
        <v>20</v>
      </c>
      <c r="D172" s="39">
        <v>5</v>
      </c>
      <c r="E172" s="258">
        <f t="shared" si="4"/>
        <v>2.9069767441860468</v>
      </c>
      <c r="F172" s="351">
        <f t="shared" si="5"/>
        <v>17.093023255813954</v>
      </c>
      <c r="G172" s="39">
        <v>3</v>
      </c>
      <c r="H172" s="40" t="s">
        <v>1059</v>
      </c>
    </row>
    <row r="173" spans="1:8">
      <c r="A173" s="253" t="s">
        <v>708</v>
      </c>
      <c r="B173" s="39">
        <v>21.6</v>
      </c>
      <c r="C173" s="328">
        <v>20</v>
      </c>
      <c r="D173" s="328">
        <v>5</v>
      </c>
      <c r="E173" s="258">
        <f t="shared" si="4"/>
        <v>4.6296296296296298</v>
      </c>
      <c r="F173" s="351">
        <f t="shared" si="5"/>
        <v>15.37037037037037</v>
      </c>
      <c r="G173" s="39">
        <v>4</v>
      </c>
      <c r="H173" s="40" t="s">
        <v>1059</v>
      </c>
    </row>
    <row r="174" spans="1:8">
      <c r="A174" s="333" t="s">
        <v>390</v>
      </c>
      <c r="B174" s="106">
        <v>14.5</v>
      </c>
      <c r="C174" s="39">
        <v>20</v>
      </c>
      <c r="D174" s="39">
        <v>5</v>
      </c>
      <c r="E174" s="258">
        <f t="shared" si="4"/>
        <v>6.8965517241379306</v>
      </c>
      <c r="F174" s="351">
        <f t="shared" si="5"/>
        <v>13.103448275862069</v>
      </c>
      <c r="G174" s="39">
        <v>3</v>
      </c>
      <c r="H174" s="40" t="s">
        <v>1059</v>
      </c>
    </row>
    <row r="175" spans="1:8">
      <c r="A175" s="253" t="s">
        <v>710</v>
      </c>
      <c r="B175" s="39">
        <v>28.2</v>
      </c>
      <c r="C175" s="328">
        <v>20</v>
      </c>
      <c r="D175" s="328">
        <v>5</v>
      </c>
      <c r="E175" s="258">
        <f t="shared" si="4"/>
        <v>3.5460992907801421</v>
      </c>
      <c r="F175" s="351">
        <f t="shared" si="5"/>
        <v>16.453900709219859</v>
      </c>
      <c r="G175" s="39">
        <v>4</v>
      </c>
      <c r="H175" s="40" t="s">
        <v>1059</v>
      </c>
    </row>
    <row r="176" spans="1:8">
      <c r="A176" s="332" t="s">
        <v>394</v>
      </c>
      <c r="B176" s="106">
        <v>18.8</v>
      </c>
      <c r="C176" s="39">
        <v>20</v>
      </c>
      <c r="D176" s="39">
        <v>5</v>
      </c>
      <c r="E176" s="258">
        <f t="shared" si="4"/>
        <v>5.3191489361702127</v>
      </c>
      <c r="F176" s="351">
        <f t="shared" si="5"/>
        <v>14.680851063829788</v>
      </c>
      <c r="G176" s="39">
        <v>3</v>
      </c>
      <c r="H176" s="40" t="s">
        <v>1059</v>
      </c>
    </row>
    <row r="177" spans="1:8">
      <c r="A177" s="253" t="s">
        <v>711</v>
      </c>
      <c r="B177" s="39">
        <v>30</v>
      </c>
      <c r="C177" s="328">
        <v>20</v>
      </c>
      <c r="D177" s="328">
        <v>5</v>
      </c>
      <c r="E177" s="258">
        <f t="shared" si="4"/>
        <v>3.3333333333333335</v>
      </c>
      <c r="F177" s="351">
        <f t="shared" si="5"/>
        <v>16.666666666666668</v>
      </c>
      <c r="G177" s="39">
        <v>4</v>
      </c>
      <c r="H177" s="40" t="s">
        <v>1059</v>
      </c>
    </row>
    <row r="178" spans="1:8">
      <c r="A178" s="44" t="s">
        <v>398</v>
      </c>
      <c r="B178" s="106">
        <v>16</v>
      </c>
      <c r="C178" s="39">
        <v>20</v>
      </c>
      <c r="D178" s="39">
        <v>5</v>
      </c>
      <c r="E178" s="258">
        <f t="shared" si="4"/>
        <v>6.25</v>
      </c>
      <c r="F178" s="351">
        <f t="shared" si="5"/>
        <v>13.75</v>
      </c>
      <c r="G178" s="39">
        <v>3</v>
      </c>
      <c r="H178" s="40" t="s">
        <v>1059</v>
      </c>
    </row>
    <row r="179" spans="1:8">
      <c r="A179" s="44" t="s">
        <v>400</v>
      </c>
      <c r="B179" s="106">
        <v>22.4</v>
      </c>
      <c r="C179" s="39">
        <v>20</v>
      </c>
      <c r="D179" s="39">
        <v>5</v>
      </c>
      <c r="E179" s="258">
        <f t="shared" si="4"/>
        <v>4.4642857142857144</v>
      </c>
      <c r="F179" s="351">
        <f t="shared" si="5"/>
        <v>15.535714285714285</v>
      </c>
      <c r="G179" s="39">
        <v>3</v>
      </c>
      <c r="H179" s="40" t="s">
        <v>1059</v>
      </c>
    </row>
    <row r="180" spans="1:8">
      <c r="A180" s="44" t="s">
        <v>404</v>
      </c>
      <c r="B180" s="106">
        <v>25.4</v>
      </c>
      <c r="C180" s="39">
        <v>20</v>
      </c>
      <c r="D180" s="39">
        <v>5</v>
      </c>
      <c r="E180" s="258">
        <f t="shared" si="4"/>
        <v>3.9370078740157481</v>
      </c>
      <c r="F180" s="351">
        <f t="shared" si="5"/>
        <v>16.062992125984252</v>
      </c>
      <c r="G180" s="39">
        <v>3</v>
      </c>
      <c r="H180" s="40" t="s">
        <v>1059</v>
      </c>
    </row>
    <row r="181" spans="1:8">
      <c r="A181" s="44" t="s">
        <v>406</v>
      </c>
      <c r="B181" s="106">
        <v>28</v>
      </c>
      <c r="C181" s="39">
        <v>20</v>
      </c>
      <c r="D181" s="39">
        <v>5</v>
      </c>
      <c r="E181" s="258">
        <f t="shared" si="4"/>
        <v>3.5714285714285716</v>
      </c>
      <c r="F181" s="351">
        <f t="shared" si="5"/>
        <v>16.428571428571427</v>
      </c>
      <c r="G181" s="39">
        <v>3</v>
      </c>
      <c r="H181" s="40" t="s">
        <v>1059</v>
      </c>
    </row>
    <row r="182" spans="1:8">
      <c r="A182" s="44" t="s">
        <v>408</v>
      </c>
      <c r="B182" s="106">
        <v>28.2</v>
      </c>
      <c r="C182" s="39">
        <v>20</v>
      </c>
      <c r="D182" s="39">
        <v>5</v>
      </c>
      <c r="E182" s="258">
        <f t="shared" si="4"/>
        <v>3.5460992907801421</v>
      </c>
      <c r="F182" s="351">
        <f t="shared" si="5"/>
        <v>16.453900709219859</v>
      </c>
      <c r="G182" s="39">
        <v>3</v>
      </c>
      <c r="H182" s="40" t="s">
        <v>1059</v>
      </c>
    </row>
    <row r="183" spans="1:8">
      <c r="A183" s="44" t="s">
        <v>411</v>
      </c>
      <c r="B183" s="106">
        <v>23</v>
      </c>
      <c r="C183" s="39">
        <v>20</v>
      </c>
      <c r="D183" s="39">
        <v>5</v>
      </c>
      <c r="E183" s="258">
        <f t="shared" si="4"/>
        <v>4.3478260869565215</v>
      </c>
      <c r="F183" s="351">
        <f t="shared" si="5"/>
        <v>15.652173913043478</v>
      </c>
      <c r="G183" s="39">
        <v>3</v>
      </c>
      <c r="H183" s="40" t="s">
        <v>1059</v>
      </c>
    </row>
    <row r="184" spans="1:8">
      <c r="A184" s="44" t="s">
        <v>413</v>
      </c>
      <c r="B184" s="106">
        <v>15.5</v>
      </c>
      <c r="C184" s="39">
        <v>20</v>
      </c>
      <c r="D184" s="39">
        <v>5</v>
      </c>
      <c r="E184" s="258">
        <f t="shared" si="4"/>
        <v>6.4516129032258061</v>
      </c>
      <c r="F184" s="351">
        <f t="shared" si="5"/>
        <v>13.548387096774194</v>
      </c>
      <c r="G184" s="39">
        <v>3</v>
      </c>
      <c r="H184" s="40" t="s">
        <v>1059</v>
      </c>
    </row>
    <row r="185" spans="1:8">
      <c r="A185" s="44" t="s">
        <v>415</v>
      </c>
      <c r="B185" s="106">
        <v>29.4</v>
      </c>
      <c r="C185" s="39">
        <v>20</v>
      </c>
      <c r="D185" s="39">
        <v>5</v>
      </c>
      <c r="E185" s="258">
        <f t="shared" si="4"/>
        <v>3.4013605442176873</v>
      </c>
      <c r="F185" s="351">
        <f t="shared" si="5"/>
        <v>16.598639455782312</v>
      </c>
      <c r="G185" s="39">
        <v>3</v>
      </c>
      <c r="H185" s="40" t="s">
        <v>1059</v>
      </c>
    </row>
    <row r="186" spans="1:8">
      <c r="A186" s="44" t="s">
        <v>417</v>
      </c>
      <c r="B186" s="106">
        <v>22</v>
      </c>
      <c r="C186" s="39">
        <v>20</v>
      </c>
      <c r="D186" s="39">
        <v>5</v>
      </c>
      <c r="E186" s="258">
        <f t="shared" si="4"/>
        <v>4.5454545454545459</v>
      </c>
      <c r="F186" s="351">
        <f t="shared" si="5"/>
        <v>15.454545454545453</v>
      </c>
      <c r="G186" s="39">
        <v>3</v>
      </c>
      <c r="H186" s="40" t="s">
        <v>1059</v>
      </c>
    </row>
    <row r="187" spans="1:8">
      <c r="A187" s="333" t="s">
        <v>712</v>
      </c>
      <c r="B187" s="39">
        <v>13</v>
      </c>
      <c r="C187" s="328">
        <v>20</v>
      </c>
      <c r="D187" s="328">
        <v>5</v>
      </c>
      <c r="E187" s="258">
        <f t="shared" si="4"/>
        <v>7.6923076923076925</v>
      </c>
      <c r="F187" s="351">
        <f t="shared" si="5"/>
        <v>12.307692307692307</v>
      </c>
      <c r="G187" s="39">
        <v>4</v>
      </c>
      <c r="H187" s="40" t="s">
        <v>1059</v>
      </c>
    </row>
    <row r="188" spans="1:8">
      <c r="A188" s="44" t="s">
        <v>421</v>
      </c>
      <c r="B188" s="106">
        <v>22.8</v>
      </c>
      <c r="C188" s="39">
        <v>20</v>
      </c>
      <c r="D188" s="39">
        <v>5</v>
      </c>
      <c r="E188" s="258">
        <f t="shared" si="4"/>
        <v>4.3859649122807012</v>
      </c>
      <c r="F188" s="351">
        <f t="shared" si="5"/>
        <v>15.614035087719298</v>
      </c>
      <c r="G188" s="39">
        <v>3</v>
      </c>
      <c r="H188" s="40" t="s">
        <v>1059</v>
      </c>
    </row>
    <row r="189" spans="1:8">
      <c r="A189" s="44" t="s">
        <v>423</v>
      </c>
      <c r="B189" s="106">
        <v>20.8</v>
      </c>
      <c r="C189" s="39">
        <v>20</v>
      </c>
      <c r="D189" s="39">
        <v>5</v>
      </c>
      <c r="E189" s="258">
        <f t="shared" si="4"/>
        <v>4.8076923076923075</v>
      </c>
      <c r="F189" s="351">
        <f t="shared" si="5"/>
        <v>15.192307692307693</v>
      </c>
      <c r="G189" s="39">
        <v>3</v>
      </c>
      <c r="H189" s="40" t="s">
        <v>1059</v>
      </c>
    </row>
    <row r="190" spans="1:8">
      <c r="A190" s="44" t="s">
        <v>425</v>
      </c>
      <c r="B190" s="106">
        <v>21</v>
      </c>
      <c r="C190" s="39">
        <v>20</v>
      </c>
      <c r="D190" s="39">
        <v>5</v>
      </c>
      <c r="E190" s="258">
        <f t="shared" si="4"/>
        <v>4.7619047619047619</v>
      </c>
      <c r="F190" s="351">
        <f t="shared" si="5"/>
        <v>15.238095238095237</v>
      </c>
      <c r="G190" s="39">
        <v>3</v>
      </c>
      <c r="H190" s="40" t="s">
        <v>1059</v>
      </c>
    </row>
    <row r="191" spans="1:8">
      <c r="A191" s="44" t="s">
        <v>427</v>
      </c>
      <c r="B191" s="106">
        <v>21.6</v>
      </c>
      <c r="C191" s="39">
        <v>20</v>
      </c>
      <c r="D191" s="39">
        <v>5</v>
      </c>
      <c r="E191" s="258">
        <f t="shared" si="4"/>
        <v>4.6296296296296298</v>
      </c>
      <c r="F191" s="351">
        <f t="shared" si="5"/>
        <v>15.37037037037037</v>
      </c>
      <c r="G191" s="39">
        <v>3</v>
      </c>
      <c r="H191" s="40" t="s">
        <v>1059</v>
      </c>
    </row>
    <row r="192" spans="1:8">
      <c r="A192" s="44" t="s">
        <v>429</v>
      </c>
      <c r="B192" s="106">
        <v>29.2</v>
      </c>
      <c r="C192" s="39">
        <v>20</v>
      </c>
      <c r="D192" s="39">
        <v>5</v>
      </c>
      <c r="E192" s="258">
        <f t="shared" si="4"/>
        <v>3.4246575342465753</v>
      </c>
      <c r="F192" s="351">
        <f t="shared" si="5"/>
        <v>16.575342465753426</v>
      </c>
      <c r="G192" s="39">
        <v>3</v>
      </c>
      <c r="H192" s="40" t="s">
        <v>1059</v>
      </c>
    </row>
    <row r="193" spans="1:8">
      <c r="A193" s="44" t="s">
        <v>431</v>
      </c>
      <c r="B193" s="106">
        <v>39.4</v>
      </c>
      <c r="C193" s="39">
        <v>20</v>
      </c>
      <c r="D193" s="39">
        <v>5</v>
      </c>
      <c r="E193" s="258">
        <f t="shared" si="4"/>
        <v>2.5380710659898478</v>
      </c>
      <c r="F193" s="351">
        <f t="shared" si="5"/>
        <v>17.461928934010153</v>
      </c>
      <c r="G193" s="39">
        <v>3</v>
      </c>
      <c r="H193" s="40" t="s">
        <v>1059</v>
      </c>
    </row>
    <row r="194" spans="1:8">
      <c r="A194" s="44" t="s">
        <v>433</v>
      </c>
      <c r="B194" s="106">
        <v>37.200000000000003</v>
      </c>
      <c r="C194" s="39">
        <v>20</v>
      </c>
      <c r="D194" s="39">
        <v>5</v>
      </c>
      <c r="E194" s="258">
        <f t="shared" ref="E194:E257" si="6">(C194*D194)/B194</f>
        <v>2.6881720430107525</v>
      </c>
      <c r="F194" s="351">
        <f t="shared" ref="F194:F257" si="7">C194-E194</f>
        <v>17.311827956989248</v>
      </c>
      <c r="G194" s="39">
        <v>3</v>
      </c>
      <c r="H194" s="40" t="s">
        <v>1059</v>
      </c>
    </row>
    <row r="195" spans="1:8">
      <c r="A195" s="44" t="s">
        <v>435</v>
      </c>
      <c r="B195" s="106">
        <v>29.8</v>
      </c>
      <c r="C195" s="39">
        <v>20</v>
      </c>
      <c r="D195" s="39">
        <v>5</v>
      </c>
      <c r="E195" s="258">
        <f t="shared" si="6"/>
        <v>3.3557046979865772</v>
      </c>
      <c r="F195" s="351">
        <f t="shared" si="7"/>
        <v>16.644295302013422</v>
      </c>
      <c r="G195" s="39">
        <v>3</v>
      </c>
      <c r="H195" s="40" t="s">
        <v>1059</v>
      </c>
    </row>
    <row r="196" spans="1:8">
      <c r="A196" s="44" t="s">
        <v>437</v>
      </c>
      <c r="B196" s="106">
        <v>41.2</v>
      </c>
      <c r="C196" s="39">
        <v>20</v>
      </c>
      <c r="D196" s="39">
        <v>5</v>
      </c>
      <c r="E196" s="258">
        <f t="shared" si="6"/>
        <v>2.4271844660194173</v>
      </c>
      <c r="F196" s="351">
        <f t="shared" si="7"/>
        <v>17.572815533980581</v>
      </c>
      <c r="G196" s="39">
        <v>3</v>
      </c>
      <c r="H196" s="40" t="s">
        <v>1059</v>
      </c>
    </row>
    <row r="197" spans="1:8">
      <c r="A197" s="44" t="s">
        <v>439</v>
      </c>
      <c r="B197" s="106">
        <v>35</v>
      </c>
      <c r="C197" s="39">
        <v>20</v>
      </c>
      <c r="D197" s="39">
        <v>5</v>
      </c>
      <c r="E197" s="258">
        <f t="shared" si="6"/>
        <v>2.8571428571428572</v>
      </c>
      <c r="F197" s="351">
        <f t="shared" si="7"/>
        <v>17.142857142857142</v>
      </c>
      <c r="G197" s="39">
        <v>3</v>
      </c>
      <c r="H197" s="40" t="s">
        <v>1059</v>
      </c>
    </row>
    <row r="198" spans="1:8">
      <c r="A198" s="44" t="s">
        <v>441</v>
      </c>
      <c r="B198" s="106">
        <v>34.6</v>
      </c>
      <c r="C198" s="39">
        <v>20</v>
      </c>
      <c r="D198" s="39">
        <v>5</v>
      </c>
      <c r="E198" s="258">
        <f t="shared" si="6"/>
        <v>2.8901734104046239</v>
      </c>
      <c r="F198" s="351">
        <f t="shared" si="7"/>
        <v>17.109826589595375</v>
      </c>
      <c r="G198" s="39">
        <v>3</v>
      </c>
      <c r="H198" s="40" t="s">
        <v>1059</v>
      </c>
    </row>
    <row r="199" spans="1:8">
      <c r="A199" s="44" t="s">
        <v>443</v>
      </c>
      <c r="B199" s="106">
        <v>34.200000000000003</v>
      </c>
      <c r="C199" s="39">
        <v>20</v>
      </c>
      <c r="D199" s="39">
        <v>5</v>
      </c>
      <c r="E199" s="258">
        <f t="shared" si="6"/>
        <v>2.9239766081871341</v>
      </c>
      <c r="F199" s="351">
        <f t="shared" si="7"/>
        <v>17.076023391812868</v>
      </c>
      <c r="G199" s="39">
        <v>3</v>
      </c>
      <c r="H199" s="40" t="s">
        <v>1059</v>
      </c>
    </row>
    <row r="200" spans="1:8">
      <c r="A200" s="44" t="s">
        <v>445</v>
      </c>
      <c r="B200" s="106">
        <v>42.8</v>
      </c>
      <c r="C200" s="39">
        <v>20</v>
      </c>
      <c r="D200" s="39">
        <v>5</v>
      </c>
      <c r="E200" s="258">
        <f t="shared" si="6"/>
        <v>2.3364485981308412</v>
      </c>
      <c r="F200" s="351">
        <f t="shared" si="7"/>
        <v>17.66355140186916</v>
      </c>
      <c r="G200" s="39">
        <v>3</v>
      </c>
      <c r="H200" s="40" t="s">
        <v>1059</v>
      </c>
    </row>
    <row r="201" spans="1:8">
      <c r="A201" s="44" t="s">
        <v>447</v>
      </c>
      <c r="B201" s="106">
        <v>35.799999999999997</v>
      </c>
      <c r="C201" s="39">
        <v>20</v>
      </c>
      <c r="D201" s="39">
        <v>5</v>
      </c>
      <c r="E201" s="258">
        <f t="shared" si="6"/>
        <v>2.7932960893854752</v>
      </c>
      <c r="F201" s="351">
        <f t="shared" si="7"/>
        <v>17.206703910614525</v>
      </c>
      <c r="G201" s="39">
        <v>3</v>
      </c>
      <c r="H201" s="40" t="s">
        <v>1059</v>
      </c>
    </row>
    <row r="202" spans="1:8">
      <c r="A202" s="44" t="s">
        <v>449</v>
      </c>
      <c r="B202" s="106">
        <v>45.2</v>
      </c>
      <c r="C202" s="39">
        <v>20</v>
      </c>
      <c r="D202" s="39">
        <v>5</v>
      </c>
      <c r="E202" s="258">
        <f t="shared" si="6"/>
        <v>2.2123893805309733</v>
      </c>
      <c r="F202" s="351">
        <f t="shared" si="7"/>
        <v>17.787610619469028</v>
      </c>
      <c r="G202" s="39">
        <v>3</v>
      </c>
      <c r="H202" s="40" t="s">
        <v>1059</v>
      </c>
    </row>
    <row r="203" spans="1:8">
      <c r="A203" s="44" t="s">
        <v>451</v>
      </c>
      <c r="B203" s="106">
        <v>61</v>
      </c>
      <c r="C203" s="39">
        <v>20</v>
      </c>
      <c r="D203" s="39">
        <v>5</v>
      </c>
      <c r="E203" s="258">
        <f t="shared" si="6"/>
        <v>1.639344262295082</v>
      </c>
      <c r="F203" s="351">
        <f t="shared" si="7"/>
        <v>18.360655737704917</v>
      </c>
      <c r="G203" s="39">
        <v>3</v>
      </c>
      <c r="H203" s="40" t="s">
        <v>1059</v>
      </c>
    </row>
    <row r="204" spans="1:8">
      <c r="A204" s="44" t="s">
        <v>453</v>
      </c>
      <c r="B204" s="106">
        <v>38.4</v>
      </c>
      <c r="C204" s="39">
        <v>20</v>
      </c>
      <c r="D204" s="39">
        <v>5</v>
      </c>
      <c r="E204" s="258">
        <f t="shared" si="6"/>
        <v>2.604166666666667</v>
      </c>
      <c r="F204" s="351">
        <f t="shared" si="7"/>
        <v>17.395833333333332</v>
      </c>
      <c r="G204" s="39">
        <v>3</v>
      </c>
      <c r="H204" s="40" t="s">
        <v>1059</v>
      </c>
    </row>
    <row r="205" spans="1:8">
      <c r="A205" s="44" t="s">
        <v>455</v>
      </c>
      <c r="B205" s="106">
        <v>34.6</v>
      </c>
      <c r="C205" s="39">
        <v>20</v>
      </c>
      <c r="D205" s="39">
        <v>5</v>
      </c>
      <c r="E205" s="258">
        <f t="shared" si="6"/>
        <v>2.8901734104046239</v>
      </c>
      <c r="F205" s="351">
        <f t="shared" si="7"/>
        <v>17.109826589595375</v>
      </c>
      <c r="G205" s="39">
        <v>3</v>
      </c>
      <c r="H205" s="40" t="s">
        <v>1059</v>
      </c>
    </row>
    <row r="206" spans="1:8">
      <c r="A206" s="44" t="s">
        <v>457</v>
      </c>
      <c r="B206" s="106">
        <v>44.8</v>
      </c>
      <c r="C206" s="39">
        <v>20</v>
      </c>
      <c r="D206" s="39">
        <v>5</v>
      </c>
      <c r="E206" s="258">
        <f t="shared" si="6"/>
        <v>2.2321428571428572</v>
      </c>
      <c r="F206" s="351">
        <f t="shared" si="7"/>
        <v>17.767857142857142</v>
      </c>
      <c r="G206" s="39">
        <v>3</v>
      </c>
      <c r="H206" s="40" t="s">
        <v>1059</v>
      </c>
    </row>
    <row r="207" spans="1:8">
      <c r="A207" s="44" t="s">
        <v>459</v>
      </c>
      <c r="B207" s="106">
        <v>49</v>
      </c>
      <c r="C207" s="39">
        <v>20</v>
      </c>
      <c r="D207" s="39">
        <v>5</v>
      </c>
      <c r="E207" s="258">
        <f t="shared" si="6"/>
        <v>2.0408163265306123</v>
      </c>
      <c r="F207" s="351">
        <f t="shared" si="7"/>
        <v>17.959183673469386</v>
      </c>
      <c r="G207" s="39">
        <v>3</v>
      </c>
      <c r="H207" s="40" t="s">
        <v>1059</v>
      </c>
    </row>
    <row r="208" spans="1:8">
      <c r="A208" s="44" t="s">
        <v>461</v>
      </c>
      <c r="B208" s="106">
        <v>58.4</v>
      </c>
      <c r="C208" s="39">
        <v>20</v>
      </c>
      <c r="D208" s="39">
        <v>5</v>
      </c>
      <c r="E208" s="258">
        <f t="shared" si="6"/>
        <v>1.7123287671232876</v>
      </c>
      <c r="F208" s="351">
        <f t="shared" si="7"/>
        <v>18.287671232876711</v>
      </c>
      <c r="G208" s="39">
        <v>3</v>
      </c>
      <c r="H208" s="40" t="s">
        <v>1059</v>
      </c>
    </row>
    <row r="209" spans="1:8">
      <c r="A209" s="44" t="s">
        <v>463</v>
      </c>
      <c r="B209" s="106">
        <v>36.200000000000003</v>
      </c>
      <c r="C209" s="39">
        <v>20</v>
      </c>
      <c r="D209" s="39">
        <v>5</v>
      </c>
      <c r="E209" s="258">
        <f t="shared" si="6"/>
        <v>2.7624309392265189</v>
      </c>
      <c r="F209" s="351">
        <f t="shared" si="7"/>
        <v>17.237569060773481</v>
      </c>
      <c r="G209" s="39">
        <v>3</v>
      </c>
      <c r="H209" s="40" t="s">
        <v>1059</v>
      </c>
    </row>
    <row r="210" spans="1:8">
      <c r="A210" s="44" t="s">
        <v>465</v>
      </c>
      <c r="B210" s="106">
        <v>23.4</v>
      </c>
      <c r="C210" s="39">
        <v>20</v>
      </c>
      <c r="D210" s="39">
        <v>5</v>
      </c>
      <c r="E210" s="258">
        <f t="shared" si="6"/>
        <v>4.2735042735042734</v>
      </c>
      <c r="F210" s="351">
        <f t="shared" si="7"/>
        <v>15.726495726495727</v>
      </c>
      <c r="G210" s="39">
        <v>3</v>
      </c>
      <c r="H210" s="40" t="s">
        <v>1059</v>
      </c>
    </row>
    <row r="211" spans="1:8">
      <c r="A211" s="44" t="s">
        <v>467</v>
      </c>
      <c r="B211" s="106">
        <v>21.2</v>
      </c>
      <c r="C211" s="39">
        <v>20</v>
      </c>
      <c r="D211" s="39">
        <v>5</v>
      </c>
      <c r="E211" s="258">
        <f t="shared" si="6"/>
        <v>4.716981132075472</v>
      </c>
      <c r="F211" s="351">
        <f t="shared" si="7"/>
        <v>15.283018867924529</v>
      </c>
      <c r="G211" s="39">
        <v>3</v>
      </c>
      <c r="H211" s="40" t="s">
        <v>1059</v>
      </c>
    </row>
    <row r="212" spans="1:8">
      <c r="A212" s="44" t="s">
        <v>469</v>
      </c>
      <c r="B212" s="106">
        <v>34.799999999999997</v>
      </c>
      <c r="C212" s="39">
        <v>20</v>
      </c>
      <c r="D212" s="39">
        <v>5</v>
      </c>
      <c r="E212" s="258">
        <f t="shared" si="6"/>
        <v>2.8735632183908049</v>
      </c>
      <c r="F212" s="351">
        <f t="shared" si="7"/>
        <v>17.126436781609193</v>
      </c>
      <c r="G212" s="39">
        <v>3</v>
      </c>
      <c r="H212" s="40" t="s">
        <v>1059</v>
      </c>
    </row>
    <row r="213" spans="1:8">
      <c r="A213" s="44" t="s">
        <v>471</v>
      </c>
      <c r="B213" s="106">
        <v>21.6</v>
      </c>
      <c r="C213" s="39">
        <v>20</v>
      </c>
      <c r="D213" s="39">
        <v>5</v>
      </c>
      <c r="E213" s="258">
        <f t="shared" si="6"/>
        <v>4.6296296296296298</v>
      </c>
      <c r="F213" s="351">
        <f t="shared" si="7"/>
        <v>15.37037037037037</v>
      </c>
      <c r="G213" s="39">
        <v>3</v>
      </c>
      <c r="H213" s="40" t="s">
        <v>1059</v>
      </c>
    </row>
    <row r="214" spans="1:8">
      <c r="A214" s="44" t="s">
        <v>473</v>
      </c>
      <c r="B214" s="106">
        <v>30.4</v>
      </c>
      <c r="C214" s="39">
        <v>20</v>
      </c>
      <c r="D214" s="39">
        <v>5</v>
      </c>
      <c r="E214" s="258">
        <f t="shared" si="6"/>
        <v>3.2894736842105265</v>
      </c>
      <c r="F214" s="351">
        <f t="shared" si="7"/>
        <v>16.710526315789473</v>
      </c>
      <c r="G214" s="39">
        <v>3</v>
      </c>
      <c r="H214" s="40" t="s">
        <v>1059</v>
      </c>
    </row>
    <row r="215" spans="1:8">
      <c r="A215" s="44" t="s">
        <v>475</v>
      </c>
      <c r="B215" s="106">
        <v>29.2</v>
      </c>
      <c r="C215" s="39">
        <v>20</v>
      </c>
      <c r="D215" s="39">
        <v>5</v>
      </c>
      <c r="E215" s="258">
        <f t="shared" si="6"/>
        <v>3.4246575342465753</v>
      </c>
      <c r="F215" s="351">
        <f t="shared" si="7"/>
        <v>16.575342465753426</v>
      </c>
      <c r="G215" s="39">
        <v>3</v>
      </c>
      <c r="H215" s="40" t="s">
        <v>1059</v>
      </c>
    </row>
    <row r="216" spans="1:8">
      <c r="A216" s="44" t="s">
        <v>477</v>
      </c>
      <c r="B216" s="106">
        <v>29.4</v>
      </c>
      <c r="C216" s="39">
        <v>20</v>
      </c>
      <c r="D216" s="39">
        <v>5</v>
      </c>
      <c r="E216" s="258">
        <f t="shared" si="6"/>
        <v>3.4013605442176873</v>
      </c>
      <c r="F216" s="351">
        <f t="shared" si="7"/>
        <v>16.598639455782312</v>
      </c>
      <c r="G216" s="39">
        <v>3</v>
      </c>
      <c r="H216" s="40" t="s">
        <v>1059</v>
      </c>
    </row>
    <row r="217" spans="1:8">
      <c r="A217" s="44" t="s">
        <v>479</v>
      </c>
      <c r="B217" s="106">
        <v>21.4</v>
      </c>
      <c r="C217" s="39">
        <v>20</v>
      </c>
      <c r="D217" s="39">
        <v>5</v>
      </c>
      <c r="E217" s="258">
        <f t="shared" si="6"/>
        <v>4.6728971962616823</v>
      </c>
      <c r="F217" s="351">
        <f t="shared" si="7"/>
        <v>15.327102803738317</v>
      </c>
      <c r="G217" s="39">
        <v>3</v>
      </c>
      <c r="H217" s="40" t="s">
        <v>1059</v>
      </c>
    </row>
    <row r="218" spans="1:8">
      <c r="A218" s="44" t="s">
        <v>481</v>
      </c>
      <c r="B218" s="106">
        <v>23</v>
      </c>
      <c r="C218" s="39">
        <v>20</v>
      </c>
      <c r="D218" s="39">
        <v>5</v>
      </c>
      <c r="E218" s="258">
        <f t="shared" si="6"/>
        <v>4.3478260869565215</v>
      </c>
      <c r="F218" s="351">
        <f t="shared" si="7"/>
        <v>15.652173913043478</v>
      </c>
      <c r="G218" s="39">
        <v>3</v>
      </c>
      <c r="H218" s="40" t="s">
        <v>1059</v>
      </c>
    </row>
    <row r="219" spans="1:8">
      <c r="A219" s="44" t="s">
        <v>483</v>
      </c>
      <c r="B219" s="106">
        <v>23.8</v>
      </c>
      <c r="C219" s="39">
        <v>20</v>
      </c>
      <c r="D219" s="39">
        <v>5</v>
      </c>
      <c r="E219" s="258">
        <f t="shared" si="6"/>
        <v>4.2016806722689077</v>
      </c>
      <c r="F219" s="351">
        <f t="shared" si="7"/>
        <v>15.798319327731093</v>
      </c>
      <c r="G219" s="39">
        <v>3</v>
      </c>
      <c r="H219" s="40" t="s">
        <v>1059</v>
      </c>
    </row>
    <row r="220" spans="1:8">
      <c r="A220" s="44" t="s">
        <v>485</v>
      </c>
      <c r="B220" s="106">
        <v>38.6</v>
      </c>
      <c r="C220" s="39">
        <v>20</v>
      </c>
      <c r="D220" s="39">
        <v>5</v>
      </c>
      <c r="E220" s="258">
        <f t="shared" si="6"/>
        <v>2.5906735751295336</v>
      </c>
      <c r="F220" s="351">
        <f t="shared" si="7"/>
        <v>17.409326424870468</v>
      </c>
      <c r="G220" s="39">
        <v>3</v>
      </c>
      <c r="H220" s="40" t="s">
        <v>1059</v>
      </c>
    </row>
    <row r="221" spans="1:8">
      <c r="A221" s="333" t="s">
        <v>499</v>
      </c>
      <c r="B221" s="106">
        <v>14.4</v>
      </c>
      <c r="C221" s="39">
        <v>20</v>
      </c>
      <c r="D221" s="39">
        <v>5</v>
      </c>
      <c r="E221" s="258">
        <f t="shared" si="6"/>
        <v>6.9444444444444446</v>
      </c>
      <c r="F221" s="351">
        <f t="shared" si="7"/>
        <v>13.055555555555555</v>
      </c>
      <c r="G221" s="39">
        <v>3</v>
      </c>
      <c r="H221" s="40" t="s">
        <v>1060</v>
      </c>
    </row>
    <row r="222" spans="1:8">
      <c r="A222" s="334" t="s">
        <v>686</v>
      </c>
      <c r="B222" s="39">
        <v>31.4</v>
      </c>
      <c r="C222" s="328">
        <v>20</v>
      </c>
      <c r="D222" s="328">
        <v>5</v>
      </c>
      <c r="E222" s="258">
        <f t="shared" si="6"/>
        <v>3.1847133757961785</v>
      </c>
      <c r="F222" s="351">
        <f t="shared" si="7"/>
        <v>16.815286624203821</v>
      </c>
      <c r="G222" s="39">
        <v>4</v>
      </c>
      <c r="H222" s="40" t="s">
        <v>1060</v>
      </c>
    </row>
    <row r="223" spans="1:8">
      <c r="A223" s="44" t="s">
        <v>48</v>
      </c>
      <c r="B223" s="106">
        <v>12.2</v>
      </c>
      <c r="C223" s="39">
        <v>20</v>
      </c>
      <c r="D223" s="39">
        <v>5</v>
      </c>
      <c r="E223" s="258">
        <f t="shared" si="6"/>
        <v>8.1967213114754109</v>
      </c>
      <c r="F223" s="351">
        <f t="shared" si="7"/>
        <v>11.803278688524589</v>
      </c>
      <c r="G223" s="39">
        <v>1</v>
      </c>
      <c r="H223" s="40" t="s">
        <v>1060</v>
      </c>
    </row>
    <row r="224" spans="1:8">
      <c r="A224" s="333" t="s">
        <v>501</v>
      </c>
      <c r="B224" s="106">
        <v>9.34</v>
      </c>
      <c r="C224" s="39">
        <v>20</v>
      </c>
      <c r="D224" s="39">
        <v>5</v>
      </c>
      <c r="E224" s="258">
        <f t="shared" si="6"/>
        <v>10.706638115631693</v>
      </c>
      <c r="F224" s="351">
        <f t="shared" si="7"/>
        <v>9.2933618843683075</v>
      </c>
      <c r="G224" s="39">
        <v>3</v>
      </c>
      <c r="H224" s="40" t="s">
        <v>1060</v>
      </c>
    </row>
    <row r="225" spans="1:8">
      <c r="A225" s="44" t="s">
        <v>50</v>
      </c>
      <c r="B225" s="106">
        <v>10.7</v>
      </c>
      <c r="C225" s="39">
        <v>20</v>
      </c>
      <c r="D225" s="39">
        <v>5</v>
      </c>
      <c r="E225" s="258">
        <f t="shared" si="6"/>
        <v>9.3457943925233646</v>
      </c>
      <c r="F225" s="351">
        <f t="shared" si="7"/>
        <v>10.654205607476635</v>
      </c>
      <c r="G225" s="39">
        <v>1</v>
      </c>
      <c r="H225" s="40" t="s">
        <v>1060</v>
      </c>
    </row>
    <row r="226" spans="1:8">
      <c r="A226" s="333" t="s">
        <v>640</v>
      </c>
      <c r="B226" s="106">
        <v>11.6</v>
      </c>
      <c r="C226" s="39">
        <v>20</v>
      </c>
      <c r="D226" s="39">
        <v>5</v>
      </c>
      <c r="E226" s="258">
        <f t="shared" si="6"/>
        <v>8.6206896551724146</v>
      </c>
      <c r="F226" s="351">
        <f t="shared" si="7"/>
        <v>11.379310344827585</v>
      </c>
      <c r="G226" s="39">
        <v>3</v>
      </c>
      <c r="H226" s="40" t="s">
        <v>1060</v>
      </c>
    </row>
    <row r="227" spans="1:8">
      <c r="A227" s="44" t="s">
        <v>54</v>
      </c>
      <c r="B227" s="106">
        <v>5.76</v>
      </c>
      <c r="C227" s="39">
        <v>20</v>
      </c>
      <c r="D227" s="39">
        <v>5</v>
      </c>
      <c r="E227" s="258">
        <f t="shared" si="6"/>
        <v>17.361111111111111</v>
      </c>
      <c r="F227" s="351">
        <f t="shared" si="7"/>
        <v>2.6388888888888893</v>
      </c>
      <c r="G227" s="39">
        <v>1</v>
      </c>
      <c r="H227" s="40" t="s">
        <v>1060</v>
      </c>
    </row>
    <row r="228" spans="1:8">
      <c r="A228" s="333" t="s">
        <v>641</v>
      </c>
      <c r="B228" s="106">
        <v>5.2</v>
      </c>
      <c r="C228" s="39">
        <v>20</v>
      </c>
      <c r="D228" s="39">
        <v>5</v>
      </c>
      <c r="E228" s="258">
        <f t="shared" si="6"/>
        <v>19.23076923076923</v>
      </c>
      <c r="F228" s="351">
        <f t="shared" si="7"/>
        <v>0.76923076923077005</v>
      </c>
      <c r="G228" s="39">
        <v>3</v>
      </c>
      <c r="H228" s="40" t="s">
        <v>1060</v>
      </c>
    </row>
    <row r="229" spans="1:8">
      <c r="A229" s="44" t="s">
        <v>56</v>
      </c>
      <c r="B229" s="106">
        <v>11.9</v>
      </c>
      <c r="C229" s="39">
        <v>20</v>
      </c>
      <c r="D229" s="39">
        <v>5</v>
      </c>
      <c r="E229" s="258">
        <f t="shared" si="6"/>
        <v>8.4033613445378155</v>
      </c>
      <c r="F229" s="351">
        <f t="shared" si="7"/>
        <v>11.596638655462185</v>
      </c>
      <c r="G229" s="39">
        <v>1</v>
      </c>
      <c r="H229" s="40" t="s">
        <v>1060</v>
      </c>
    </row>
    <row r="230" spans="1:8">
      <c r="A230" s="333" t="s">
        <v>642</v>
      </c>
      <c r="B230" s="106">
        <v>8.36</v>
      </c>
      <c r="C230" s="39">
        <v>20</v>
      </c>
      <c r="D230" s="39">
        <v>5</v>
      </c>
      <c r="E230" s="258">
        <f t="shared" si="6"/>
        <v>11.961722488038278</v>
      </c>
      <c r="F230" s="351">
        <f t="shared" si="7"/>
        <v>8.0382775119617218</v>
      </c>
      <c r="G230" s="39">
        <v>3</v>
      </c>
      <c r="H230" s="40" t="s">
        <v>1060</v>
      </c>
    </row>
    <row r="231" spans="1:8">
      <c r="A231" s="44" t="s">
        <v>60</v>
      </c>
      <c r="B231" s="106">
        <v>14.9</v>
      </c>
      <c r="C231" s="39">
        <v>20</v>
      </c>
      <c r="D231" s="39">
        <v>5</v>
      </c>
      <c r="E231" s="258">
        <f t="shared" si="6"/>
        <v>6.7114093959731544</v>
      </c>
      <c r="F231" s="351">
        <f t="shared" si="7"/>
        <v>13.288590604026846</v>
      </c>
      <c r="G231" s="39">
        <v>1</v>
      </c>
      <c r="H231" s="40" t="s">
        <v>1060</v>
      </c>
    </row>
    <row r="232" spans="1:8">
      <c r="A232" s="44" t="s">
        <v>62</v>
      </c>
      <c r="B232" s="106">
        <v>13.8</v>
      </c>
      <c r="C232" s="39">
        <v>20</v>
      </c>
      <c r="D232" s="39">
        <v>5</v>
      </c>
      <c r="E232" s="258">
        <f t="shared" si="6"/>
        <v>7.2463768115942022</v>
      </c>
      <c r="F232" s="351">
        <f t="shared" si="7"/>
        <v>12.753623188405797</v>
      </c>
      <c r="G232" s="39">
        <v>1</v>
      </c>
      <c r="H232" s="40" t="s">
        <v>1060</v>
      </c>
    </row>
    <row r="233" spans="1:8">
      <c r="A233" s="333" t="s">
        <v>644</v>
      </c>
      <c r="B233" s="106">
        <v>12.3</v>
      </c>
      <c r="C233" s="39">
        <v>20</v>
      </c>
      <c r="D233" s="39">
        <v>5</v>
      </c>
      <c r="E233" s="258">
        <f t="shared" si="6"/>
        <v>8.1300813008130071</v>
      </c>
      <c r="F233" s="351">
        <f t="shared" si="7"/>
        <v>11.869918699186993</v>
      </c>
      <c r="G233" s="39">
        <v>3</v>
      </c>
      <c r="H233" s="40" t="s">
        <v>1060</v>
      </c>
    </row>
    <row r="234" spans="1:8">
      <c r="A234" s="44" t="s">
        <v>66</v>
      </c>
      <c r="B234" s="106">
        <v>14.2</v>
      </c>
      <c r="C234" s="39">
        <v>20</v>
      </c>
      <c r="D234" s="39">
        <v>5</v>
      </c>
      <c r="E234" s="258">
        <f t="shared" si="6"/>
        <v>7.042253521126761</v>
      </c>
      <c r="F234" s="351">
        <f t="shared" si="7"/>
        <v>12.95774647887324</v>
      </c>
      <c r="G234" s="39">
        <v>1</v>
      </c>
      <c r="H234" s="40" t="s">
        <v>1060</v>
      </c>
    </row>
    <row r="235" spans="1:8">
      <c r="A235" s="44" t="s">
        <v>113</v>
      </c>
      <c r="B235" s="106">
        <v>12.3</v>
      </c>
      <c r="C235" s="39">
        <v>20</v>
      </c>
      <c r="D235" s="39">
        <v>5</v>
      </c>
      <c r="E235" s="258">
        <f t="shared" si="6"/>
        <v>8.1300813008130071</v>
      </c>
      <c r="F235" s="351">
        <f t="shared" si="7"/>
        <v>11.869918699186993</v>
      </c>
      <c r="G235" s="39">
        <v>1</v>
      </c>
      <c r="H235" s="40" t="s">
        <v>1060</v>
      </c>
    </row>
    <row r="236" spans="1:8">
      <c r="A236" s="333" t="s">
        <v>646</v>
      </c>
      <c r="B236" s="106">
        <v>9.36</v>
      </c>
      <c r="C236" s="39">
        <v>20</v>
      </c>
      <c r="D236" s="39">
        <v>5</v>
      </c>
      <c r="E236" s="258">
        <f t="shared" si="6"/>
        <v>10.683760683760685</v>
      </c>
      <c r="F236" s="351">
        <f t="shared" si="7"/>
        <v>9.3162393162393151</v>
      </c>
      <c r="G236" s="39">
        <v>3</v>
      </c>
      <c r="H236" s="40" t="s">
        <v>1060</v>
      </c>
    </row>
    <row r="237" spans="1:8">
      <c r="A237" s="44" t="s">
        <v>131</v>
      </c>
      <c r="B237" s="106">
        <v>13.1</v>
      </c>
      <c r="C237" s="39">
        <v>20</v>
      </c>
      <c r="D237" s="39">
        <v>5</v>
      </c>
      <c r="E237" s="258">
        <f t="shared" si="6"/>
        <v>7.6335877862595423</v>
      </c>
      <c r="F237" s="351">
        <f t="shared" si="7"/>
        <v>12.366412213740457</v>
      </c>
      <c r="G237" s="39">
        <v>1</v>
      </c>
      <c r="H237" s="40" t="s">
        <v>1060</v>
      </c>
    </row>
    <row r="238" spans="1:8">
      <c r="A238" s="333" t="s">
        <v>647</v>
      </c>
      <c r="B238" s="106">
        <v>11.9</v>
      </c>
      <c r="C238" s="39">
        <v>20</v>
      </c>
      <c r="D238" s="39">
        <v>5</v>
      </c>
      <c r="E238" s="258">
        <f t="shared" si="6"/>
        <v>8.4033613445378155</v>
      </c>
      <c r="F238" s="351">
        <f t="shared" si="7"/>
        <v>11.596638655462185</v>
      </c>
      <c r="G238" s="39">
        <v>3</v>
      </c>
      <c r="H238" s="40" t="s">
        <v>1060</v>
      </c>
    </row>
    <row r="239" spans="1:8">
      <c r="A239" s="44" t="s">
        <v>140</v>
      </c>
      <c r="B239" s="106">
        <v>11.3</v>
      </c>
      <c r="C239" s="39">
        <v>20</v>
      </c>
      <c r="D239" s="39">
        <v>5</v>
      </c>
      <c r="E239" s="258">
        <f t="shared" si="6"/>
        <v>8.8495575221238933</v>
      </c>
      <c r="F239" s="351">
        <f t="shared" si="7"/>
        <v>11.150442477876107</v>
      </c>
      <c r="G239" s="39">
        <v>1</v>
      </c>
      <c r="H239" s="40" t="s">
        <v>1060</v>
      </c>
    </row>
    <row r="240" spans="1:8">
      <c r="A240" s="333" t="s">
        <v>648</v>
      </c>
      <c r="B240" s="106">
        <v>10.7</v>
      </c>
      <c r="C240" s="39">
        <v>20</v>
      </c>
      <c r="D240" s="39">
        <v>5</v>
      </c>
      <c r="E240" s="258">
        <f t="shared" si="6"/>
        <v>9.3457943925233646</v>
      </c>
      <c r="F240" s="351">
        <f t="shared" si="7"/>
        <v>10.654205607476635</v>
      </c>
      <c r="G240" s="39">
        <v>3</v>
      </c>
      <c r="H240" s="40" t="s">
        <v>1060</v>
      </c>
    </row>
    <row r="241" spans="1:8">
      <c r="A241" s="44" t="s">
        <v>162</v>
      </c>
      <c r="B241" s="106">
        <v>13.6</v>
      </c>
      <c r="C241" s="39">
        <v>20</v>
      </c>
      <c r="D241" s="39">
        <v>5</v>
      </c>
      <c r="E241" s="258">
        <f t="shared" si="6"/>
        <v>7.3529411764705888</v>
      </c>
      <c r="F241" s="351">
        <f t="shared" si="7"/>
        <v>12.647058823529411</v>
      </c>
      <c r="G241" s="39">
        <v>1</v>
      </c>
      <c r="H241" s="40" t="s">
        <v>1060</v>
      </c>
    </row>
    <row r="242" spans="1:8">
      <c r="A242" s="334" t="s">
        <v>695</v>
      </c>
      <c r="B242" s="39">
        <v>25.6</v>
      </c>
      <c r="C242" s="328">
        <v>20</v>
      </c>
      <c r="D242" s="328">
        <v>5</v>
      </c>
      <c r="E242" s="258">
        <f t="shared" si="6"/>
        <v>3.90625</v>
      </c>
      <c r="F242" s="351">
        <f t="shared" si="7"/>
        <v>16.09375</v>
      </c>
      <c r="G242" s="39">
        <v>4</v>
      </c>
      <c r="H242" s="40" t="s">
        <v>1060</v>
      </c>
    </row>
    <row r="243" spans="1:8">
      <c r="A243" s="44" t="s">
        <v>164</v>
      </c>
      <c r="B243" s="106">
        <v>6.68</v>
      </c>
      <c r="C243" s="39">
        <v>20</v>
      </c>
      <c r="D243" s="39">
        <v>5</v>
      </c>
      <c r="E243" s="258">
        <f t="shared" si="6"/>
        <v>14.970059880239521</v>
      </c>
      <c r="F243" s="351">
        <f t="shared" si="7"/>
        <v>5.0299401197604787</v>
      </c>
      <c r="G243" s="39">
        <v>1</v>
      </c>
      <c r="H243" s="40" t="s">
        <v>1060</v>
      </c>
    </row>
    <row r="244" spans="1:8">
      <c r="A244" s="333" t="s">
        <v>650</v>
      </c>
      <c r="B244" s="106">
        <v>4.16</v>
      </c>
      <c r="C244" s="39">
        <v>20</v>
      </c>
      <c r="D244" s="39">
        <v>5</v>
      </c>
      <c r="E244" s="258">
        <f t="shared" si="6"/>
        <v>24.038461538461537</v>
      </c>
      <c r="F244" s="351">
        <f t="shared" si="7"/>
        <v>-4.0384615384615365</v>
      </c>
      <c r="G244" s="39">
        <v>3</v>
      </c>
      <c r="H244" s="40" t="s">
        <v>1060</v>
      </c>
    </row>
    <row r="245" spans="1:8">
      <c r="A245" s="44" t="s">
        <v>175</v>
      </c>
      <c r="B245" s="106">
        <v>12.1</v>
      </c>
      <c r="C245" s="39">
        <v>20</v>
      </c>
      <c r="D245" s="39">
        <v>5</v>
      </c>
      <c r="E245" s="258">
        <f t="shared" si="6"/>
        <v>8.2644628099173563</v>
      </c>
      <c r="F245" s="351">
        <f t="shared" si="7"/>
        <v>11.735537190082644</v>
      </c>
      <c r="G245" s="39">
        <v>1</v>
      </c>
      <c r="H245" s="40" t="s">
        <v>1060</v>
      </c>
    </row>
    <row r="246" spans="1:8">
      <c r="A246" s="333" t="s">
        <v>651</v>
      </c>
      <c r="B246" s="106">
        <v>13.5</v>
      </c>
      <c r="C246" s="39">
        <v>20</v>
      </c>
      <c r="D246" s="39">
        <v>5</v>
      </c>
      <c r="E246" s="258">
        <f t="shared" si="6"/>
        <v>7.4074074074074074</v>
      </c>
      <c r="F246" s="351">
        <f t="shared" si="7"/>
        <v>12.592592592592592</v>
      </c>
      <c r="G246" s="39">
        <v>3</v>
      </c>
      <c r="H246" s="40" t="s">
        <v>1060</v>
      </c>
    </row>
    <row r="247" spans="1:8">
      <c r="A247" s="44" t="s">
        <v>179</v>
      </c>
      <c r="B247" s="106">
        <v>14</v>
      </c>
      <c r="C247" s="39">
        <v>20</v>
      </c>
      <c r="D247" s="39">
        <v>5</v>
      </c>
      <c r="E247" s="258">
        <f t="shared" si="6"/>
        <v>7.1428571428571432</v>
      </c>
      <c r="F247" s="351">
        <f t="shared" si="7"/>
        <v>12.857142857142858</v>
      </c>
      <c r="G247" s="39">
        <v>1</v>
      </c>
      <c r="H247" s="40" t="s">
        <v>1060</v>
      </c>
    </row>
    <row r="248" spans="1:8">
      <c r="A248" s="44" t="s">
        <v>183</v>
      </c>
      <c r="B248" s="106">
        <v>12.5</v>
      </c>
      <c r="C248" s="39">
        <v>20</v>
      </c>
      <c r="D248" s="39">
        <v>5</v>
      </c>
      <c r="E248" s="258">
        <f t="shared" si="6"/>
        <v>8</v>
      </c>
      <c r="F248" s="351">
        <f t="shared" si="7"/>
        <v>12</v>
      </c>
      <c r="G248" s="39">
        <v>1</v>
      </c>
      <c r="H248" s="40" t="s">
        <v>1060</v>
      </c>
    </row>
    <row r="249" spans="1:8">
      <c r="A249" s="333" t="s">
        <v>653</v>
      </c>
      <c r="B249" s="106">
        <v>11.2</v>
      </c>
      <c r="C249" s="39">
        <v>20</v>
      </c>
      <c r="D249" s="39">
        <v>5</v>
      </c>
      <c r="E249" s="258">
        <f t="shared" si="6"/>
        <v>8.9285714285714288</v>
      </c>
      <c r="F249" s="351">
        <f t="shared" si="7"/>
        <v>11.071428571428571</v>
      </c>
      <c r="G249" s="39">
        <v>3</v>
      </c>
      <c r="H249" s="40" t="s">
        <v>1060</v>
      </c>
    </row>
    <row r="250" spans="1:8">
      <c r="A250" s="44" t="s">
        <v>193</v>
      </c>
      <c r="B250" s="106">
        <v>9.52</v>
      </c>
      <c r="C250" s="39">
        <v>20</v>
      </c>
      <c r="D250" s="39">
        <v>5</v>
      </c>
      <c r="E250" s="258">
        <f t="shared" si="6"/>
        <v>10.504201680672269</v>
      </c>
      <c r="F250" s="351">
        <f t="shared" si="7"/>
        <v>9.4957983193277311</v>
      </c>
      <c r="G250" s="39">
        <v>1</v>
      </c>
      <c r="H250" s="40" t="s">
        <v>1060</v>
      </c>
    </row>
    <row r="251" spans="1:8">
      <c r="A251" s="333" t="s">
        <v>654</v>
      </c>
      <c r="B251" s="106">
        <v>8.92</v>
      </c>
      <c r="C251" s="39">
        <v>20</v>
      </c>
      <c r="D251" s="39">
        <v>5</v>
      </c>
      <c r="E251" s="258">
        <f t="shared" si="6"/>
        <v>11.210762331838565</v>
      </c>
      <c r="F251" s="351">
        <f t="shared" si="7"/>
        <v>8.7892376681614355</v>
      </c>
      <c r="G251" s="39">
        <v>3</v>
      </c>
      <c r="H251" s="40" t="s">
        <v>1060</v>
      </c>
    </row>
    <row r="252" spans="1:8">
      <c r="A252" s="44" t="s">
        <v>243</v>
      </c>
      <c r="B252" s="39">
        <v>8.18</v>
      </c>
      <c r="C252" s="39">
        <v>20</v>
      </c>
      <c r="D252" s="39">
        <v>5</v>
      </c>
      <c r="E252" s="258">
        <f t="shared" si="6"/>
        <v>12.224938875305623</v>
      </c>
      <c r="F252" s="351">
        <f t="shared" si="7"/>
        <v>7.7750611246943766</v>
      </c>
      <c r="G252" s="39">
        <v>2</v>
      </c>
      <c r="H252" s="40" t="s">
        <v>1060</v>
      </c>
    </row>
    <row r="253" spans="1:8">
      <c r="A253" s="333" t="s">
        <v>508</v>
      </c>
      <c r="B253" s="106">
        <v>9.1</v>
      </c>
      <c r="C253" s="39">
        <v>20</v>
      </c>
      <c r="D253" s="39">
        <v>5</v>
      </c>
      <c r="E253" s="258">
        <f t="shared" si="6"/>
        <v>10.989010989010989</v>
      </c>
      <c r="F253" s="351">
        <f t="shared" si="7"/>
        <v>9.0109890109890109</v>
      </c>
      <c r="G253" s="39">
        <v>3</v>
      </c>
      <c r="H253" s="40" t="s">
        <v>1060</v>
      </c>
    </row>
    <row r="254" spans="1:8">
      <c r="A254" s="44" t="s">
        <v>263</v>
      </c>
      <c r="B254" s="39">
        <v>12.4</v>
      </c>
      <c r="C254" s="39">
        <v>20</v>
      </c>
      <c r="D254" s="39">
        <v>5</v>
      </c>
      <c r="E254" s="258">
        <f t="shared" si="6"/>
        <v>8.064516129032258</v>
      </c>
      <c r="F254" s="351">
        <f t="shared" si="7"/>
        <v>11.935483870967742</v>
      </c>
      <c r="G254" s="39">
        <v>2</v>
      </c>
      <c r="H254" s="40" t="s">
        <v>1060</v>
      </c>
    </row>
    <row r="255" spans="1:8">
      <c r="A255" s="333" t="s">
        <v>655</v>
      </c>
      <c r="B255" s="106">
        <v>12.4</v>
      </c>
      <c r="C255" s="39">
        <v>20</v>
      </c>
      <c r="D255" s="39">
        <v>5</v>
      </c>
      <c r="E255" s="258">
        <f t="shared" si="6"/>
        <v>8.064516129032258</v>
      </c>
      <c r="F255" s="351">
        <f t="shared" si="7"/>
        <v>11.935483870967742</v>
      </c>
      <c r="G255" s="39">
        <v>3</v>
      </c>
      <c r="H255" s="40" t="s">
        <v>1060</v>
      </c>
    </row>
    <row r="256" spans="1:8">
      <c r="A256" s="44" t="s">
        <v>265</v>
      </c>
      <c r="B256" s="39">
        <v>7.78</v>
      </c>
      <c r="C256" s="39">
        <v>20</v>
      </c>
      <c r="D256" s="39">
        <v>5</v>
      </c>
      <c r="E256" s="258">
        <f t="shared" si="6"/>
        <v>12.853470437017995</v>
      </c>
      <c r="F256" s="351">
        <f t="shared" si="7"/>
        <v>7.1465295629820051</v>
      </c>
      <c r="G256" s="39">
        <v>2</v>
      </c>
      <c r="H256" s="40" t="s">
        <v>1060</v>
      </c>
    </row>
    <row r="257" spans="1:8">
      <c r="A257" s="333" t="s">
        <v>511</v>
      </c>
      <c r="B257" s="106">
        <v>8.6199999999999992</v>
      </c>
      <c r="C257" s="39">
        <v>20</v>
      </c>
      <c r="D257" s="39">
        <v>5</v>
      </c>
      <c r="E257" s="258">
        <f t="shared" si="6"/>
        <v>11.600928074245941</v>
      </c>
      <c r="F257" s="351">
        <f t="shared" si="7"/>
        <v>8.3990719257540594</v>
      </c>
      <c r="G257" s="39">
        <v>3</v>
      </c>
      <c r="H257" s="40" t="s">
        <v>1060</v>
      </c>
    </row>
    <row r="258" spans="1:8">
      <c r="A258" s="333" t="s">
        <v>514</v>
      </c>
      <c r="B258" s="106">
        <v>14.1</v>
      </c>
      <c r="C258" s="39">
        <v>20</v>
      </c>
      <c r="D258" s="39">
        <v>5</v>
      </c>
      <c r="E258" s="258">
        <f t="shared" ref="E258:E321" si="8">(C258*D258)/B258</f>
        <v>7.0921985815602842</v>
      </c>
      <c r="F258" s="351">
        <f t="shared" ref="F258:F321" si="9">C258-E258</f>
        <v>12.907801418439716</v>
      </c>
      <c r="G258" s="39">
        <v>3</v>
      </c>
      <c r="H258" s="40" t="s">
        <v>1060</v>
      </c>
    </row>
    <row r="259" spans="1:8">
      <c r="A259" s="334" t="s">
        <v>703</v>
      </c>
      <c r="B259" s="39">
        <v>26.2</v>
      </c>
      <c r="C259" s="328">
        <v>20</v>
      </c>
      <c r="D259" s="328">
        <v>5</v>
      </c>
      <c r="E259" s="258">
        <f t="shared" si="8"/>
        <v>3.8167938931297711</v>
      </c>
      <c r="F259" s="351">
        <f t="shared" si="9"/>
        <v>16.18320610687023</v>
      </c>
      <c r="G259" s="39">
        <v>4</v>
      </c>
      <c r="H259" s="40" t="s">
        <v>1060</v>
      </c>
    </row>
    <row r="260" spans="1:8">
      <c r="A260" s="44" t="s">
        <v>292</v>
      </c>
      <c r="B260" s="39">
        <v>7.96</v>
      </c>
      <c r="C260" s="39">
        <v>20</v>
      </c>
      <c r="D260" s="39">
        <v>5</v>
      </c>
      <c r="E260" s="258">
        <f t="shared" si="8"/>
        <v>12.562814070351759</v>
      </c>
      <c r="F260" s="351">
        <f t="shared" si="9"/>
        <v>7.4371859296482405</v>
      </c>
      <c r="G260" s="39">
        <v>2</v>
      </c>
      <c r="H260" s="40" t="s">
        <v>1060</v>
      </c>
    </row>
    <row r="261" spans="1:8">
      <c r="A261" s="333" t="s">
        <v>515</v>
      </c>
      <c r="B261" s="106">
        <v>10.5</v>
      </c>
      <c r="C261" s="39">
        <v>20</v>
      </c>
      <c r="D261" s="39">
        <v>5</v>
      </c>
      <c r="E261" s="258">
        <f t="shared" si="8"/>
        <v>9.5238095238095237</v>
      </c>
      <c r="F261" s="351">
        <f t="shared" si="9"/>
        <v>10.476190476190476</v>
      </c>
      <c r="G261" s="39">
        <v>3</v>
      </c>
      <c r="H261" s="40" t="s">
        <v>1060</v>
      </c>
    </row>
    <row r="262" spans="1:8">
      <c r="A262" s="44" t="s">
        <v>298</v>
      </c>
      <c r="B262" s="39">
        <v>0</v>
      </c>
      <c r="C262" s="39">
        <v>20</v>
      </c>
      <c r="D262" s="39">
        <v>5</v>
      </c>
      <c r="E262" s="258" t="e">
        <f t="shared" si="8"/>
        <v>#DIV/0!</v>
      </c>
      <c r="F262" s="351" t="e">
        <f t="shared" si="9"/>
        <v>#DIV/0!</v>
      </c>
      <c r="G262" s="39">
        <v>2</v>
      </c>
      <c r="H262" s="40" t="s">
        <v>1060</v>
      </c>
    </row>
    <row r="263" spans="1:8">
      <c r="A263" s="333" t="s">
        <v>497</v>
      </c>
      <c r="B263" s="106">
        <v>2.5</v>
      </c>
      <c r="C263" s="39">
        <v>20</v>
      </c>
      <c r="D263" s="39">
        <v>5</v>
      </c>
      <c r="E263" s="258">
        <f t="shared" si="8"/>
        <v>40</v>
      </c>
      <c r="F263" s="351">
        <f t="shared" si="9"/>
        <v>-20</v>
      </c>
      <c r="G263" s="39">
        <v>3</v>
      </c>
      <c r="H263" s="40" t="s">
        <v>1060</v>
      </c>
    </row>
    <row r="264" spans="1:8">
      <c r="A264" s="333" t="s">
        <v>705</v>
      </c>
      <c r="B264" s="39">
        <v>2.84</v>
      </c>
      <c r="C264" s="328">
        <v>20</v>
      </c>
      <c r="D264" s="328">
        <v>5</v>
      </c>
      <c r="E264" s="258">
        <f t="shared" si="8"/>
        <v>35.211267605633807</v>
      </c>
      <c r="F264" s="351">
        <f t="shared" si="9"/>
        <v>-15.211267605633807</v>
      </c>
      <c r="G264" s="39">
        <v>4</v>
      </c>
      <c r="H264" s="40" t="s">
        <v>1060</v>
      </c>
    </row>
    <row r="265" spans="1:8">
      <c r="A265" s="44" t="s">
        <v>364</v>
      </c>
      <c r="B265" s="39">
        <v>7.3</v>
      </c>
      <c r="C265" s="39">
        <v>20</v>
      </c>
      <c r="D265" s="39">
        <v>5</v>
      </c>
      <c r="E265" s="258">
        <f t="shared" si="8"/>
        <v>13.698630136986301</v>
      </c>
      <c r="F265" s="351">
        <f t="shared" si="9"/>
        <v>6.3013698630136989</v>
      </c>
      <c r="G265" s="39">
        <v>2</v>
      </c>
      <c r="H265" s="40" t="s">
        <v>1060</v>
      </c>
    </row>
    <row r="266" spans="1:8">
      <c r="A266" s="333" t="s">
        <v>656</v>
      </c>
      <c r="B266" s="106">
        <v>6.86</v>
      </c>
      <c r="C266" s="39">
        <v>20</v>
      </c>
      <c r="D266" s="39">
        <v>5</v>
      </c>
      <c r="E266" s="258">
        <f t="shared" si="8"/>
        <v>14.577259475218659</v>
      </c>
      <c r="F266" s="351">
        <f t="shared" si="9"/>
        <v>5.4227405247813412</v>
      </c>
      <c r="G266" s="39">
        <v>3</v>
      </c>
      <c r="H266" s="40" t="s">
        <v>1060</v>
      </c>
    </row>
    <row r="267" spans="1:8">
      <c r="A267" s="44" t="s">
        <v>366</v>
      </c>
      <c r="B267" s="39">
        <v>9.5</v>
      </c>
      <c r="C267" s="39">
        <v>20</v>
      </c>
      <c r="D267" s="39">
        <v>5</v>
      </c>
      <c r="E267" s="258">
        <f t="shared" si="8"/>
        <v>10.526315789473685</v>
      </c>
      <c r="F267" s="351">
        <f t="shared" si="9"/>
        <v>9.473684210526315</v>
      </c>
      <c r="G267" s="39">
        <v>2</v>
      </c>
      <c r="H267" s="40" t="s">
        <v>1060</v>
      </c>
    </row>
    <row r="268" spans="1:8">
      <c r="A268" s="44" t="s">
        <v>370</v>
      </c>
      <c r="B268" s="39">
        <v>5.4</v>
      </c>
      <c r="C268" s="39">
        <v>20</v>
      </c>
      <c r="D268" s="39">
        <v>5</v>
      </c>
      <c r="E268" s="258">
        <f t="shared" si="8"/>
        <v>18.518518518518519</v>
      </c>
      <c r="F268" s="351">
        <f t="shared" si="9"/>
        <v>1.481481481481481</v>
      </c>
      <c r="G268" s="39">
        <v>2</v>
      </c>
      <c r="H268" s="40" t="s">
        <v>1060</v>
      </c>
    </row>
    <row r="269" spans="1:8">
      <c r="A269" s="333" t="s">
        <v>658</v>
      </c>
      <c r="B269" s="106">
        <v>5.58</v>
      </c>
      <c r="C269" s="39">
        <v>20</v>
      </c>
      <c r="D269" s="39">
        <v>5</v>
      </c>
      <c r="E269" s="258">
        <f t="shared" si="8"/>
        <v>17.921146953405017</v>
      </c>
      <c r="F269" s="351">
        <f t="shared" si="9"/>
        <v>2.0788530465949826</v>
      </c>
      <c r="G269" s="39">
        <v>3</v>
      </c>
      <c r="H269" s="40" t="s">
        <v>1060</v>
      </c>
    </row>
    <row r="270" spans="1:8">
      <c r="A270" s="333" t="s">
        <v>388</v>
      </c>
      <c r="B270" s="106">
        <v>9.14</v>
      </c>
      <c r="C270" s="39">
        <v>20</v>
      </c>
      <c r="D270" s="39">
        <v>5</v>
      </c>
      <c r="E270" s="258">
        <f t="shared" si="8"/>
        <v>10.940919037199125</v>
      </c>
      <c r="F270" s="351">
        <f t="shared" si="9"/>
        <v>9.0590809628008753</v>
      </c>
      <c r="G270" s="39">
        <v>3</v>
      </c>
      <c r="H270" s="40" t="s">
        <v>1060</v>
      </c>
    </row>
    <row r="271" spans="1:8">
      <c r="A271" s="334" t="s">
        <v>709</v>
      </c>
      <c r="B271" s="39">
        <v>36.6</v>
      </c>
      <c r="C271" s="328">
        <v>20</v>
      </c>
      <c r="D271" s="328">
        <v>5</v>
      </c>
      <c r="E271" s="258">
        <f t="shared" si="8"/>
        <v>2.7322404371584699</v>
      </c>
      <c r="F271" s="351">
        <f t="shared" si="9"/>
        <v>17.26775956284153</v>
      </c>
      <c r="G271" s="39">
        <v>4</v>
      </c>
      <c r="H271" s="40" t="s">
        <v>1060</v>
      </c>
    </row>
    <row r="272" spans="1:8">
      <c r="A272" s="333" t="s">
        <v>392</v>
      </c>
      <c r="B272" s="106">
        <v>13.8</v>
      </c>
      <c r="C272" s="39">
        <v>20</v>
      </c>
      <c r="D272" s="39">
        <v>5</v>
      </c>
      <c r="E272" s="258">
        <f t="shared" si="8"/>
        <v>7.2463768115942022</v>
      </c>
      <c r="F272" s="351">
        <f t="shared" si="9"/>
        <v>12.753623188405797</v>
      </c>
      <c r="G272" s="39">
        <v>3</v>
      </c>
      <c r="H272" s="40" t="s">
        <v>1060</v>
      </c>
    </row>
    <row r="273" spans="1:8">
      <c r="A273" s="333" t="s">
        <v>396</v>
      </c>
      <c r="B273" s="106">
        <v>12.8</v>
      </c>
      <c r="C273" s="39">
        <v>20</v>
      </c>
      <c r="D273" s="39">
        <v>5</v>
      </c>
      <c r="E273" s="258">
        <f t="shared" si="8"/>
        <v>7.8125</v>
      </c>
      <c r="F273" s="351">
        <f t="shared" si="9"/>
        <v>12.1875</v>
      </c>
      <c r="G273" s="39">
        <v>3</v>
      </c>
      <c r="H273" s="40" t="s">
        <v>1060</v>
      </c>
    </row>
    <row r="274" spans="1:8" ht="17" thickBot="1">
      <c r="A274" s="260" t="s">
        <v>419</v>
      </c>
      <c r="B274" s="107">
        <v>3.8</v>
      </c>
      <c r="C274" s="41">
        <v>20</v>
      </c>
      <c r="D274" s="41">
        <v>5</v>
      </c>
      <c r="E274" s="259">
        <f t="shared" si="8"/>
        <v>26.315789473684212</v>
      </c>
      <c r="F274" s="352">
        <f t="shared" si="9"/>
        <v>-6.3157894736842124</v>
      </c>
      <c r="G274" s="41">
        <v>3</v>
      </c>
      <c r="H274" s="42" t="s">
        <v>1060</v>
      </c>
    </row>
  </sheetData>
  <sortState xmlns:xlrd2="http://schemas.microsoft.com/office/spreadsheetml/2017/richdata2" ref="A2:H276">
    <sortCondition descending="1" ref="H2:H276"/>
    <sortCondition ref="A2:A276"/>
  </sortState>
  <phoneticPr fontId="7" type="noConversion"/>
  <conditionalFormatting sqref="O2:O29 S2:S29 W2:W29 B2:B221">
    <cfRule type="cellIs" dxfId="9" priority="22" operator="lessThan">
      <formula>15</formula>
    </cfRule>
  </conditionalFormatting>
  <conditionalFormatting sqref="K2:K29">
    <cfRule type="cellIs" dxfId="8" priority="21" operator="lessThan">
      <formula>16</formula>
    </cfRule>
  </conditionalFormatting>
  <conditionalFormatting sqref="AA2:AA29">
    <cfRule type="cellIs" dxfId="7" priority="13" operator="lessThan">
      <formula>15</formula>
    </cfRule>
  </conditionalFormatting>
  <conditionalFormatting sqref="AE2:AE29">
    <cfRule type="cellIs" dxfId="6" priority="12" operator="lessThan">
      <formula>15</formula>
    </cfRule>
  </conditionalFormatting>
  <conditionalFormatting sqref="B222:B247">
    <cfRule type="cellIs" dxfId="5" priority="11" operator="lessThan">
      <formula>15</formula>
    </cfRule>
  </conditionalFormatting>
  <conditionalFormatting sqref="AI2:AI29">
    <cfRule type="cellIs" dxfId="4" priority="7" operator="lessThan">
      <formula>15</formula>
    </cfRule>
  </conditionalFormatting>
  <conditionalFormatting sqref="AM2:AM29">
    <cfRule type="cellIs" dxfId="3" priority="6" operator="lessThan">
      <formula>15</formula>
    </cfRule>
  </conditionalFormatting>
  <conditionalFormatting sqref="AQ2:AQ23">
    <cfRule type="cellIs" dxfId="2" priority="5" operator="lessThan">
      <formula>15</formula>
    </cfRule>
  </conditionalFormatting>
  <conditionalFormatting sqref="AU2:AU28">
    <cfRule type="cellIs" dxfId="1" priority="4" operator="lessThan">
      <formula>15</formula>
    </cfRule>
  </conditionalFormatting>
  <conditionalFormatting sqref="B248:B274">
    <cfRule type="cellIs" dxfId="0" priority="1" operator="lessThan">
      <formula>15</formula>
    </cfRule>
  </conditionalFormatting>
  <pageMargins left="0.7" right="0.7" top="0.75" bottom="0.75" header="0.3" footer="0.3"/>
  <pageSetup scale="15" orientation="portrait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E22C90-FDF2-2F44-B29B-2CFA08FE1292}">
  <sheetPr>
    <pageSetUpPr fitToPage="1"/>
  </sheetPr>
  <dimension ref="A1:M32"/>
  <sheetViews>
    <sheetView workbookViewId="0">
      <selection activeCell="P32" sqref="P32"/>
    </sheetView>
  </sheetViews>
  <sheetFormatPr baseColWidth="10" defaultRowHeight="16"/>
  <cols>
    <col min="1" max="1" width="1.85546875" bestFit="1" customWidth="1"/>
    <col min="2" max="13" width="7.28515625" customWidth="1"/>
  </cols>
  <sheetData>
    <row r="1" spans="1:13">
      <c r="A1" s="6"/>
      <c r="B1" s="7" t="s">
        <v>615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7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342"/>
      <c r="C3" s="228"/>
      <c r="D3" s="228"/>
      <c r="E3" s="228"/>
      <c r="F3" s="220" t="s">
        <v>30</v>
      </c>
      <c r="G3" s="220" t="s">
        <v>688</v>
      </c>
      <c r="H3" s="220" t="s">
        <v>645</v>
      </c>
      <c r="I3" s="220" t="s">
        <v>83</v>
      </c>
      <c r="J3" s="220" t="s">
        <v>99</v>
      </c>
      <c r="K3" s="220" t="s">
        <v>115</v>
      </c>
      <c r="L3" s="220" t="s">
        <v>693</v>
      </c>
      <c r="M3" s="221" t="s">
        <v>151</v>
      </c>
    </row>
    <row r="4" spans="1:13">
      <c r="A4" s="7" t="s">
        <v>520</v>
      </c>
      <c r="B4" s="343"/>
      <c r="C4" s="230"/>
      <c r="D4" s="230"/>
      <c r="E4" s="230"/>
      <c r="F4" s="223" t="s">
        <v>32</v>
      </c>
      <c r="G4" s="223" t="s">
        <v>52</v>
      </c>
      <c r="H4" s="223" t="s">
        <v>68</v>
      </c>
      <c r="I4" s="223" t="s">
        <v>85</v>
      </c>
      <c r="J4" s="223" t="s">
        <v>101</v>
      </c>
      <c r="K4" s="223" t="s">
        <v>117</v>
      </c>
      <c r="L4" s="223" t="s">
        <v>133</v>
      </c>
      <c r="M4" s="224" t="s">
        <v>154</v>
      </c>
    </row>
    <row r="5" spans="1:13">
      <c r="A5" s="7" t="s">
        <v>521</v>
      </c>
      <c r="B5" s="343"/>
      <c r="C5" s="230"/>
      <c r="D5" s="230"/>
      <c r="E5" s="230"/>
      <c r="F5" s="223" t="s">
        <v>34</v>
      </c>
      <c r="G5" s="223" t="s">
        <v>689</v>
      </c>
      <c r="H5" s="223" t="s">
        <v>70</v>
      </c>
      <c r="I5" s="223" t="s">
        <v>87</v>
      </c>
      <c r="J5" s="223" t="s">
        <v>103</v>
      </c>
      <c r="K5" s="223" t="s">
        <v>119</v>
      </c>
      <c r="L5" s="223" t="s">
        <v>135</v>
      </c>
      <c r="M5" s="224" t="s">
        <v>156</v>
      </c>
    </row>
    <row r="6" spans="1:13">
      <c r="A6" s="7" t="s">
        <v>522</v>
      </c>
      <c r="B6" s="343"/>
      <c r="C6" s="230"/>
      <c r="D6" s="230"/>
      <c r="E6" s="230"/>
      <c r="F6" s="223" t="s">
        <v>36</v>
      </c>
      <c r="G6" s="223" t="s">
        <v>690</v>
      </c>
      <c r="H6" s="223" t="s">
        <v>72</v>
      </c>
      <c r="I6" s="223" t="s">
        <v>89</v>
      </c>
      <c r="J6" s="223" t="s">
        <v>105</v>
      </c>
      <c r="K6" s="223" t="s">
        <v>121</v>
      </c>
      <c r="L6" s="223" t="s">
        <v>694</v>
      </c>
      <c r="M6" s="224" t="s">
        <v>158</v>
      </c>
    </row>
    <row r="7" spans="1:13">
      <c r="A7" s="7" t="s">
        <v>523</v>
      </c>
      <c r="B7" s="343"/>
      <c r="C7" s="230"/>
      <c r="D7" s="230"/>
      <c r="E7" s="223" t="s">
        <v>19</v>
      </c>
      <c r="F7" s="223" t="s">
        <v>38</v>
      </c>
      <c r="G7" s="223" t="s">
        <v>58</v>
      </c>
      <c r="H7" s="223" t="s">
        <v>74</v>
      </c>
      <c r="I7" s="223" t="s">
        <v>91</v>
      </c>
      <c r="J7" s="223" t="s">
        <v>107</v>
      </c>
      <c r="K7" s="223" t="s">
        <v>123</v>
      </c>
      <c r="L7" s="223" t="s">
        <v>142</v>
      </c>
      <c r="M7" s="224" t="s">
        <v>160</v>
      </c>
    </row>
    <row r="8" spans="1:13">
      <c r="A8" s="7" t="s">
        <v>524</v>
      </c>
      <c r="B8" s="343"/>
      <c r="C8" s="230"/>
      <c r="D8" s="230"/>
      <c r="E8" s="223" t="s">
        <v>24</v>
      </c>
      <c r="F8" s="223" t="s">
        <v>41</v>
      </c>
      <c r="G8" s="223" t="s">
        <v>643</v>
      </c>
      <c r="H8" s="223" t="s">
        <v>77</v>
      </c>
      <c r="I8" s="223" t="s">
        <v>93</v>
      </c>
      <c r="J8" s="223" t="s">
        <v>109</v>
      </c>
      <c r="K8" s="223" t="s">
        <v>125</v>
      </c>
      <c r="L8" s="223" t="s">
        <v>144</v>
      </c>
      <c r="M8" s="224" t="s">
        <v>649</v>
      </c>
    </row>
    <row r="9" spans="1:13">
      <c r="A9" s="7" t="s">
        <v>525</v>
      </c>
      <c r="B9" s="343"/>
      <c r="C9" s="230"/>
      <c r="D9" s="230"/>
      <c r="E9" s="223" t="s">
        <v>26</v>
      </c>
      <c r="F9" s="223" t="s">
        <v>46</v>
      </c>
      <c r="G9" s="223" t="s">
        <v>691</v>
      </c>
      <c r="H9" s="223" t="s">
        <v>79</v>
      </c>
      <c r="I9" s="223" t="s">
        <v>95</v>
      </c>
      <c r="J9" s="223" t="s">
        <v>111</v>
      </c>
      <c r="K9" s="223" t="s">
        <v>127</v>
      </c>
      <c r="L9" s="223" t="s">
        <v>146</v>
      </c>
      <c r="M9" s="224" t="s">
        <v>696</v>
      </c>
    </row>
    <row r="10" spans="1:13" ht="17" thickBot="1">
      <c r="A10" s="7" t="s">
        <v>526</v>
      </c>
      <c r="B10" s="344"/>
      <c r="C10" s="232"/>
      <c r="D10" s="232"/>
      <c r="E10" s="226" t="s">
        <v>28</v>
      </c>
      <c r="F10" s="390" t="s">
        <v>687</v>
      </c>
      <c r="G10" s="226" t="s">
        <v>64</v>
      </c>
      <c r="H10" s="226" t="s">
        <v>81</v>
      </c>
      <c r="I10" s="226" t="s">
        <v>97</v>
      </c>
      <c r="J10" s="390" t="s">
        <v>692</v>
      </c>
      <c r="K10" s="226" t="s">
        <v>129</v>
      </c>
      <c r="L10" s="226" t="s">
        <v>148</v>
      </c>
      <c r="M10" s="227" t="s">
        <v>166</v>
      </c>
    </row>
    <row r="11" spans="1:13">
      <c r="A11" s="7"/>
      <c r="B11" s="13"/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</row>
    <row r="12" spans="1:13">
      <c r="A12" s="6"/>
      <c r="B12" s="7" t="s">
        <v>614</v>
      </c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</row>
    <row r="13" spans="1:13" ht="17" thickBot="1">
      <c r="A13" s="6"/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345"/>
      <c r="C14" s="346"/>
      <c r="D14" s="346"/>
      <c r="E14" s="346"/>
      <c r="F14" s="393">
        <f>20-F25</f>
        <v>16.153846153846153</v>
      </c>
      <c r="G14" s="393">
        <f t="shared" ref="G14:L14" si="0">20-G25</f>
        <v>16</v>
      </c>
      <c r="H14" s="393">
        <f t="shared" si="0"/>
        <v>15.37037037037037</v>
      </c>
      <c r="I14" s="393">
        <f t="shared" si="0"/>
        <v>16.774193548387096</v>
      </c>
      <c r="J14" s="393">
        <f t="shared" si="0"/>
        <v>17.890295358649787</v>
      </c>
      <c r="K14" s="393">
        <f t="shared" si="0"/>
        <v>17.807017543859651</v>
      </c>
      <c r="L14" s="393">
        <f t="shared" si="0"/>
        <v>16.987951807228917</v>
      </c>
      <c r="M14" s="395">
        <f>20-M25</f>
        <v>16.2406015037594</v>
      </c>
    </row>
    <row r="15" spans="1:13">
      <c r="A15" s="7" t="s">
        <v>520</v>
      </c>
      <c r="B15" s="347"/>
      <c r="C15" s="348"/>
      <c r="D15" s="348"/>
      <c r="E15" s="348"/>
      <c r="F15" s="394">
        <f t="shared" ref="F15:M15" si="1">20-F26</f>
        <v>14.897959183673469</v>
      </c>
      <c r="G15" s="394">
        <f t="shared" si="1"/>
        <v>14.285714285714285</v>
      </c>
      <c r="H15" s="394">
        <f t="shared" si="1"/>
        <v>16.402877697841728</v>
      </c>
      <c r="I15" s="394">
        <f t="shared" si="1"/>
        <v>16.47887323943662</v>
      </c>
      <c r="J15" s="394">
        <f t="shared" si="1"/>
        <v>15.283018867924529</v>
      </c>
      <c r="K15" s="394">
        <f t="shared" si="1"/>
        <v>17.572815533980581</v>
      </c>
      <c r="L15" s="394">
        <f t="shared" si="1"/>
        <v>15.454545454545453</v>
      </c>
      <c r="M15" s="396">
        <f t="shared" si="1"/>
        <v>15.192307692307693</v>
      </c>
    </row>
    <row r="16" spans="1:13">
      <c r="A16" s="7" t="s">
        <v>521</v>
      </c>
      <c r="B16" s="347"/>
      <c r="C16" s="348"/>
      <c r="D16" s="348"/>
      <c r="E16" s="348"/>
      <c r="F16" s="394">
        <f t="shared" ref="F16:M16" si="2">20-F27</f>
        <v>17.252747252747252</v>
      </c>
      <c r="G16" s="394">
        <f t="shared" si="2"/>
        <v>13.288590604026846</v>
      </c>
      <c r="H16" s="394">
        <f t="shared" si="2"/>
        <v>15.238095238095237</v>
      </c>
      <c r="I16" s="394">
        <f t="shared" si="2"/>
        <v>16.875</v>
      </c>
      <c r="J16" s="394">
        <f t="shared" si="2"/>
        <v>16.969696969696969</v>
      </c>
      <c r="K16" s="394">
        <f t="shared" si="2"/>
        <v>16.551724137931036</v>
      </c>
      <c r="L16" s="394">
        <f t="shared" si="2"/>
        <v>17.26775956284153</v>
      </c>
      <c r="M16" s="396">
        <f t="shared" si="2"/>
        <v>14.764397905759163</v>
      </c>
    </row>
    <row r="17" spans="1:13">
      <c r="A17" s="7" t="s">
        <v>522</v>
      </c>
      <c r="B17" s="347"/>
      <c r="C17" s="348"/>
      <c r="D17" s="348"/>
      <c r="E17" s="348"/>
      <c r="F17" s="394">
        <f t="shared" ref="F17:M17" si="3">20-F28</f>
        <v>13.243243243243244</v>
      </c>
      <c r="G17" s="394">
        <f t="shared" si="3"/>
        <v>15.934959349593496</v>
      </c>
      <c r="H17" s="394">
        <f t="shared" si="3"/>
        <v>14.923857868020304</v>
      </c>
      <c r="I17" s="394">
        <f t="shared" si="3"/>
        <v>13.377483443708609</v>
      </c>
      <c r="J17" s="394">
        <f t="shared" si="3"/>
        <v>17.881355932203391</v>
      </c>
      <c r="K17" s="394">
        <f t="shared" si="3"/>
        <v>18.091603053435115</v>
      </c>
      <c r="L17" s="394">
        <f t="shared" si="3"/>
        <v>16.323529411764707</v>
      </c>
      <c r="M17" s="396">
        <f t="shared" si="3"/>
        <v>13.710691823899371</v>
      </c>
    </row>
    <row r="18" spans="1:13">
      <c r="A18" s="7" t="s">
        <v>523</v>
      </c>
      <c r="B18" s="347"/>
      <c r="C18" s="348"/>
      <c r="D18" s="348"/>
      <c r="E18" s="394">
        <f>20-E29</f>
        <v>14.186046511627907</v>
      </c>
      <c r="F18" s="394">
        <f t="shared" ref="F18:M18" si="4">20-F29</f>
        <v>15.37037037037037</v>
      </c>
      <c r="G18" s="394">
        <f t="shared" si="4"/>
        <v>16.621621621621621</v>
      </c>
      <c r="H18" s="394">
        <f t="shared" si="4"/>
        <v>16.503496503496503</v>
      </c>
      <c r="I18" s="394">
        <f t="shared" si="4"/>
        <v>16.913580246913579</v>
      </c>
      <c r="J18" s="394">
        <f t="shared" si="4"/>
        <v>14.652406417112299</v>
      </c>
      <c r="K18" s="394">
        <f t="shared" si="4"/>
        <v>13.506493506493506</v>
      </c>
      <c r="L18" s="394">
        <f t="shared" si="4"/>
        <v>16.153846153846153</v>
      </c>
      <c r="M18" s="396">
        <f t="shared" si="4"/>
        <v>17.237569060773481</v>
      </c>
    </row>
    <row r="19" spans="1:13">
      <c r="A19" s="7" t="s">
        <v>524</v>
      </c>
      <c r="B19" s="347"/>
      <c r="C19" s="348"/>
      <c r="D19" s="348"/>
      <c r="E19" s="394">
        <f t="shared" ref="E19:M21" si="5">20-E30</f>
        <v>14.41340782122905</v>
      </c>
      <c r="F19" s="394">
        <f t="shared" si="5"/>
        <v>15.238095238095237</v>
      </c>
      <c r="G19" s="394">
        <f t="shared" si="5"/>
        <v>13.788819875776397</v>
      </c>
      <c r="H19" s="394">
        <f t="shared" si="5"/>
        <v>14.505494505494505</v>
      </c>
      <c r="I19" s="394">
        <f t="shared" si="5"/>
        <v>16.503496503496503</v>
      </c>
      <c r="J19" s="394">
        <f t="shared" si="5"/>
        <v>14.318181818181818</v>
      </c>
      <c r="K19" s="394">
        <f t="shared" si="5"/>
        <v>16.124031007751938</v>
      </c>
      <c r="L19" s="394">
        <f t="shared" si="5"/>
        <v>16.666666666666668</v>
      </c>
      <c r="M19" s="396">
        <f t="shared" si="5"/>
        <v>13.103448275862069</v>
      </c>
    </row>
    <row r="20" spans="1:13">
      <c r="A20" s="7" t="s">
        <v>525</v>
      </c>
      <c r="B20" s="347"/>
      <c r="C20" s="348"/>
      <c r="D20" s="348"/>
      <c r="E20" s="394">
        <f t="shared" si="5"/>
        <v>14.594594594594595</v>
      </c>
      <c r="F20" s="394">
        <f t="shared" si="5"/>
        <v>17.38219895287958</v>
      </c>
      <c r="G20" s="394">
        <f t="shared" si="5"/>
        <v>17.109826589595375</v>
      </c>
      <c r="H20" s="394">
        <f t="shared" si="5"/>
        <v>15.37037037037037</v>
      </c>
      <c r="I20" s="394">
        <f t="shared" si="5"/>
        <v>14.565217391304348</v>
      </c>
      <c r="J20" s="394">
        <f t="shared" si="5"/>
        <v>15.689655172413794</v>
      </c>
      <c r="K20" s="394">
        <f t="shared" si="5"/>
        <v>16.598639455782312</v>
      </c>
      <c r="L20" s="394">
        <f t="shared" si="5"/>
        <v>16.951219512195124</v>
      </c>
      <c r="M20" s="396">
        <f t="shared" si="5"/>
        <v>10.384615384615385</v>
      </c>
    </row>
    <row r="21" spans="1:13" ht="17" thickBot="1">
      <c r="A21" s="7" t="s">
        <v>526</v>
      </c>
      <c r="B21" s="349"/>
      <c r="C21" s="350"/>
      <c r="D21" s="350"/>
      <c r="E21" s="397">
        <f t="shared" si="5"/>
        <v>17.461928934010153</v>
      </c>
      <c r="F21" s="397">
        <f t="shared" si="5"/>
        <v>15.652173913043478</v>
      </c>
      <c r="G21" s="397">
        <f t="shared" si="5"/>
        <v>15.76271186440678</v>
      </c>
      <c r="H21" s="397">
        <f t="shared" si="5"/>
        <v>15.867768595041323</v>
      </c>
      <c r="I21" s="397">
        <f t="shared" si="5"/>
        <v>17.737556561085974</v>
      </c>
      <c r="J21" s="397">
        <f t="shared" si="5"/>
        <v>15.833333333333332</v>
      </c>
      <c r="K21" s="397">
        <f t="shared" si="5"/>
        <v>17.222222222222221</v>
      </c>
      <c r="L21" s="397">
        <f t="shared" si="5"/>
        <v>16.598639455782312</v>
      </c>
      <c r="M21" s="398">
        <f t="shared" si="5"/>
        <v>14.652406417112299</v>
      </c>
    </row>
    <row r="22" spans="1:13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>
      <c r="A23" s="6"/>
      <c r="B23" s="7" t="s">
        <v>613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7" thickBot="1">
      <c r="A24" s="6"/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4" t="s">
        <v>519</v>
      </c>
      <c r="B25" s="345"/>
      <c r="C25" s="346"/>
      <c r="D25" s="346"/>
      <c r="E25" s="346"/>
      <c r="F25" s="392">
        <v>3.8461538461538463</v>
      </c>
      <c r="G25" s="392">
        <v>4</v>
      </c>
      <c r="H25" s="392">
        <v>4.6296296296296298</v>
      </c>
      <c r="I25" s="392">
        <v>3.225806451612903</v>
      </c>
      <c r="J25" s="392">
        <v>2.109704641350211</v>
      </c>
      <c r="K25" s="392">
        <v>2.1929824561403506</v>
      </c>
      <c r="L25" s="392">
        <v>3.012048192771084</v>
      </c>
      <c r="M25" s="399">
        <v>3.7593984962406015</v>
      </c>
    </row>
    <row r="26" spans="1:13">
      <c r="A26" s="14" t="s">
        <v>520</v>
      </c>
      <c r="B26" s="347"/>
      <c r="C26" s="348"/>
      <c r="D26" s="348"/>
      <c r="E26" s="348"/>
      <c r="F26" s="391">
        <v>5.1020408163265305</v>
      </c>
      <c r="G26" s="391">
        <v>5.7142857142857144</v>
      </c>
      <c r="H26" s="391">
        <v>3.5971223021582732</v>
      </c>
      <c r="I26" s="391">
        <v>3.5211267605633805</v>
      </c>
      <c r="J26" s="391">
        <v>4.716981132075472</v>
      </c>
      <c r="K26" s="391">
        <v>2.4271844660194173</v>
      </c>
      <c r="L26" s="391">
        <v>4.5454545454545459</v>
      </c>
      <c r="M26" s="400">
        <v>4.8076923076923075</v>
      </c>
    </row>
    <row r="27" spans="1:13">
      <c r="A27" s="14" t="s">
        <v>521</v>
      </c>
      <c r="B27" s="347"/>
      <c r="C27" s="348"/>
      <c r="D27" s="348"/>
      <c r="E27" s="348"/>
      <c r="F27" s="391">
        <v>2.7472527472527473</v>
      </c>
      <c r="G27" s="391">
        <v>6.7114093959731544</v>
      </c>
      <c r="H27" s="391">
        <v>4.7619047619047619</v>
      </c>
      <c r="I27" s="391">
        <v>3.125</v>
      </c>
      <c r="J27" s="391">
        <v>3.0303030303030303</v>
      </c>
      <c r="K27" s="391">
        <v>3.4482758620689653</v>
      </c>
      <c r="L27" s="391">
        <v>2.7322404371584699</v>
      </c>
      <c r="M27" s="400">
        <v>5.2356020942408374</v>
      </c>
    </row>
    <row r="28" spans="1:13">
      <c r="A28" s="14" t="s">
        <v>522</v>
      </c>
      <c r="B28" s="347"/>
      <c r="C28" s="348"/>
      <c r="D28" s="348"/>
      <c r="E28" s="348"/>
      <c r="F28" s="391">
        <v>6.7567567567567561</v>
      </c>
      <c r="G28" s="391">
        <v>4.0650406504065035</v>
      </c>
      <c r="H28" s="391">
        <v>5.0761421319796955</v>
      </c>
      <c r="I28" s="391">
        <v>6.6225165562913908</v>
      </c>
      <c r="J28" s="391">
        <v>2.1186440677966099</v>
      </c>
      <c r="K28" s="391">
        <v>1.9083969465648856</v>
      </c>
      <c r="L28" s="391">
        <v>3.6764705882352944</v>
      </c>
      <c r="M28" s="400">
        <v>6.2893081761006284</v>
      </c>
    </row>
    <row r="29" spans="1:13">
      <c r="A29" s="14" t="s">
        <v>523</v>
      </c>
      <c r="B29" s="347"/>
      <c r="C29" s="348"/>
      <c r="D29" s="348"/>
      <c r="E29" s="391">
        <v>5.8139534883720936</v>
      </c>
      <c r="F29" s="391">
        <v>4.6296296296296298</v>
      </c>
      <c r="G29" s="391">
        <v>3.3783783783783781</v>
      </c>
      <c r="H29" s="391">
        <v>3.4965034965034962</v>
      </c>
      <c r="I29" s="391">
        <v>3.0864197530864197</v>
      </c>
      <c r="J29" s="391">
        <v>5.3475935828877006</v>
      </c>
      <c r="K29" s="391">
        <v>6.4935064935064934</v>
      </c>
      <c r="L29" s="391">
        <v>3.8461538461538463</v>
      </c>
      <c r="M29" s="400">
        <v>2.7624309392265189</v>
      </c>
    </row>
    <row r="30" spans="1:13">
      <c r="A30" s="14" t="s">
        <v>524</v>
      </c>
      <c r="B30" s="347"/>
      <c r="C30" s="348"/>
      <c r="D30" s="348"/>
      <c r="E30" s="391">
        <v>5.5865921787709505</v>
      </c>
      <c r="F30" s="391">
        <v>4.7619047619047619</v>
      </c>
      <c r="G30" s="391">
        <v>6.2111801242236018</v>
      </c>
      <c r="H30" s="391">
        <v>5.4945054945054945</v>
      </c>
      <c r="I30" s="391">
        <v>3.4965034965034962</v>
      </c>
      <c r="J30" s="391">
        <v>5.6818181818181817</v>
      </c>
      <c r="K30" s="391">
        <v>3.8759689922480618</v>
      </c>
      <c r="L30" s="391">
        <v>3.3333333333333335</v>
      </c>
      <c r="M30" s="400">
        <v>6.8965517241379306</v>
      </c>
    </row>
    <row r="31" spans="1:13">
      <c r="A31" s="14" t="s">
        <v>525</v>
      </c>
      <c r="B31" s="347"/>
      <c r="C31" s="348"/>
      <c r="D31" s="348"/>
      <c r="E31" s="391">
        <v>5.4054054054054053</v>
      </c>
      <c r="F31" s="391">
        <v>2.6178010471204187</v>
      </c>
      <c r="G31" s="391">
        <v>2.8901734104046239</v>
      </c>
      <c r="H31" s="391">
        <v>4.6296296296296298</v>
      </c>
      <c r="I31" s="391">
        <v>5.4347826086956523</v>
      </c>
      <c r="J31" s="391">
        <v>4.3103448275862073</v>
      </c>
      <c r="K31" s="391">
        <v>3.4013605442176873</v>
      </c>
      <c r="L31" s="391">
        <v>3.0487804878048781</v>
      </c>
      <c r="M31" s="400">
        <v>9.615384615384615</v>
      </c>
    </row>
    <row r="32" spans="1:13" ht="17" thickBot="1">
      <c r="A32" s="14" t="s">
        <v>526</v>
      </c>
      <c r="B32" s="349"/>
      <c r="C32" s="350"/>
      <c r="D32" s="350"/>
      <c r="E32" s="401">
        <v>2.5380710659898478</v>
      </c>
      <c r="F32" s="401">
        <v>4.3478260869565215</v>
      </c>
      <c r="G32" s="401">
        <v>4.2372881355932197</v>
      </c>
      <c r="H32" s="401">
        <v>4.1322314049586781</v>
      </c>
      <c r="I32" s="401">
        <v>2.2624434389140271</v>
      </c>
      <c r="J32" s="401">
        <v>4.166666666666667</v>
      </c>
      <c r="K32" s="401">
        <v>2.7777777777777777</v>
      </c>
      <c r="L32" s="401">
        <v>3.4013605442176873</v>
      </c>
      <c r="M32" s="402">
        <v>5.3475935828877006</v>
      </c>
    </row>
  </sheetData>
  <phoneticPr fontId="7" type="noConversion"/>
  <pageMargins left="0.7" right="0.7" top="0.75" bottom="0.75" header="0.3" footer="0.3"/>
  <pageSetup scale="81" orientation="portrait" horizontalDpi="0" verticalDpi="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2CB13C-192C-964E-ADAE-742E86360E05}">
  <sheetPr>
    <pageSetUpPr fitToPage="1"/>
  </sheetPr>
  <dimension ref="A1:M32"/>
  <sheetViews>
    <sheetView workbookViewId="0">
      <selection activeCell="R109" sqref="P12:R109"/>
    </sheetView>
  </sheetViews>
  <sheetFormatPr baseColWidth="10" defaultRowHeight="16"/>
  <cols>
    <col min="1" max="1" width="1.85546875" bestFit="1" customWidth="1"/>
    <col min="2" max="13" width="7.28515625" customWidth="1"/>
  </cols>
  <sheetData>
    <row r="1" spans="1:13">
      <c r="A1" s="6"/>
      <c r="B1" s="7" t="s">
        <v>616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7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219" t="s">
        <v>168</v>
      </c>
      <c r="C3" s="220" t="s">
        <v>185</v>
      </c>
      <c r="D3" s="220" t="s">
        <v>201</v>
      </c>
      <c r="E3" s="220" t="s">
        <v>218</v>
      </c>
      <c r="F3" s="220" t="s">
        <v>237</v>
      </c>
      <c r="G3" s="220" t="s">
        <v>253</v>
      </c>
      <c r="H3" s="220" t="s">
        <v>269</v>
      </c>
      <c r="I3" s="220" t="s">
        <v>285</v>
      </c>
      <c r="J3" s="220" t="s">
        <v>304</v>
      </c>
      <c r="K3" s="220" t="s">
        <v>320</v>
      </c>
      <c r="L3" s="220" t="s">
        <v>336</v>
      </c>
      <c r="M3" s="221" t="s">
        <v>353</v>
      </c>
    </row>
    <row r="4" spans="1:13">
      <c r="A4" s="7" t="s">
        <v>520</v>
      </c>
      <c r="B4" s="222" t="s">
        <v>170</v>
      </c>
      <c r="C4" s="223" t="s">
        <v>187</v>
      </c>
      <c r="D4" s="223" t="s">
        <v>203</v>
      </c>
      <c r="E4" s="223" t="s">
        <v>220</v>
      </c>
      <c r="F4" s="223" t="s">
        <v>239</v>
      </c>
      <c r="G4" s="223" t="s">
        <v>255</v>
      </c>
      <c r="H4" s="223" t="s">
        <v>271</v>
      </c>
      <c r="I4" s="223" t="s">
        <v>287</v>
      </c>
      <c r="J4" s="223" t="s">
        <v>306</v>
      </c>
      <c r="K4" s="223" t="s">
        <v>322</v>
      </c>
      <c r="L4" s="223" t="s">
        <v>338</v>
      </c>
      <c r="M4" s="224" t="s">
        <v>355</v>
      </c>
    </row>
    <row r="5" spans="1:13">
      <c r="A5" s="7" t="s">
        <v>521</v>
      </c>
      <c r="B5" s="222" t="s">
        <v>172</v>
      </c>
      <c r="C5" s="223" t="s">
        <v>189</v>
      </c>
      <c r="D5" s="223" t="s">
        <v>205</v>
      </c>
      <c r="E5" s="223" t="s">
        <v>222</v>
      </c>
      <c r="F5" s="223" t="s">
        <v>241</v>
      </c>
      <c r="G5" s="223" t="s">
        <v>257</v>
      </c>
      <c r="H5" s="223" t="s">
        <v>273</v>
      </c>
      <c r="I5" s="223" t="s">
        <v>289</v>
      </c>
      <c r="J5" s="223" t="s">
        <v>308</v>
      </c>
      <c r="K5" s="223" t="s">
        <v>324</v>
      </c>
      <c r="L5" s="223" t="s">
        <v>340</v>
      </c>
      <c r="M5" s="224" t="s">
        <v>357</v>
      </c>
    </row>
    <row r="6" spans="1:13">
      <c r="A6" s="7" t="s">
        <v>522</v>
      </c>
      <c r="B6" s="222" t="s">
        <v>697</v>
      </c>
      <c r="C6" s="223" t="s">
        <v>191</v>
      </c>
      <c r="D6" s="223" t="s">
        <v>207</v>
      </c>
      <c r="E6" s="223" t="s">
        <v>224</v>
      </c>
      <c r="F6" s="223" t="s">
        <v>700</v>
      </c>
      <c r="G6" s="223" t="s">
        <v>259</v>
      </c>
      <c r="H6" s="223" t="s">
        <v>275</v>
      </c>
      <c r="I6" s="223" t="s">
        <v>704</v>
      </c>
      <c r="J6" s="223" t="s">
        <v>310</v>
      </c>
      <c r="K6" s="223" t="s">
        <v>326</v>
      </c>
      <c r="L6" s="223" t="s">
        <v>342</v>
      </c>
      <c r="M6" s="224" t="s">
        <v>362</v>
      </c>
    </row>
    <row r="7" spans="1:13">
      <c r="A7" s="7" t="s">
        <v>523</v>
      </c>
      <c r="B7" s="222" t="s">
        <v>177</v>
      </c>
      <c r="C7" s="223" t="s">
        <v>699</v>
      </c>
      <c r="D7" s="223" t="s">
        <v>209</v>
      </c>
      <c r="E7" s="223" t="s">
        <v>226</v>
      </c>
      <c r="F7" s="223" t="s">
        <v>245</v>
      </c>
      <c r="G7" s="223" t="s">
        <v>261</v>
      </c>
      <c r="H7" s="223" t="s">
        <v>277</v>
      </c>
      <c r="I7" s="223" t="s">
        <v>294</v>
      </c>
      <c r="J7" s="223" t="s">
        <v>312</v>
      </c>
      <c r="K7" s="223" t="s">
        <v>328</v>
      </c>
      <c r="L7" s="223" t="s">
        <v>344</v>
      </c>
      <c r="M7" s="224" t="s">
        <v>706</v>
      </c>
    </row>
    <row r="8" spans="1:13">
      <c r="A8" s="7" t="s">
        <v>524</v>
      </c>
      <c r="B8" s="222" t="s">
        <v>652</v>
      </c>
      <c r="C8" s="223" t="s">
        <v>195</v>
      </c>
      <c r="D8" s="223" t="s">
        <v>211</v>
      </c>
      <c r="E8" s="223" t="s">
        <v>228</v>
      </c>
      <c r="F8" s="223" t="s">
        <v>247</v>
      </c>
      <c r="G8" s="223" t="s">
        <v>701</v>
      </c>
      <c r="H8" s="223" t="s">
        <v>279</v>
      </c>
      <c r="I8" s="223" t="s">
        <v>296</v>
      </c>
      <c r="J8" s="223" t="s">
        <v>314</v>
      </c>
      <c r="K8" s="223" t="s">
        <v>330</v>
      </c>
      <c r="L8" s="223" t="s">
        <v>346</v>
      </c>
      <c r="M8" s="224" t="s">
        <v>657</v>
      </c>
    </row>
    <row r="9" spans="1:13">
      <c r="A9" s="7" t="s">
        <v>525</v>
      </c>
      <c r="B9" s="222" t="s">
        <v>181</v>
      </c>
      <c r="C9" s="223" t="s">
        <v>197</v>
      </c>
      <c r="D9" s="223" t="s">
        <v>213</v>
      </c>
      <c r="E9" s="223" t="s">
        <v>230</v>
      </c>
      <c r="F9" s="223" t="s">
        <v>249</v>
      </c>
      <c r="G9" s="223" t="s">
        <v>702</v>
      </c>
      <c r="H9" s="223" t="s">
        <v>281</v>
      </c>
      <c r="I9" s="223" t="s">
        <v>300</v>
      </c>
      <c r="J9" s="223" t="s">
        <v>316</v>
      </c>
      <c r="K9" s="223" t="s">
        <v>332</v>
      </c>
      <c r="L9" s="223" t="s">
        <v>348</v>
      </c>
      <c r="M9" s="224" t="s">
        <v>368</v>
      </c>
    </row>
    <row r="10" spans="1:13" ht="17" thickBot="1">
      <c r="A10" s="7" t="s">
        <v>526</v>
      </c>
      <c r="B10" s="388" t="s">
        <v>698</v>
      </c>
      <c r="C10" s="226" t="s">
        <v>199</v>
      </c>
      <c r="D10" s="226" t="s">
        <v>216</v>
      </c>
      <c r="E10" s="226" t="s">
        <v>232</v>
      </c>
      <c r="F10" s="226" t="s">
        <v>251</v>
      </c>
      <c r="G10" s="226" t="s">
        <v>267</v>
      </c>
      <c r="H10" s="226" t="s">
        <v>283</v>
      </c>
      <c r="I10" s="226" t="s">
        <v>302</v>
      </c>
      <c r="J10" s="226" t="s">
        <v>318</v>
      </c>
      <c r="K10" s="226" t="s">
        <v>334</v>
      </c>
      <c r="L10" s="226" t="s">
        <v>351</v>
      </c>
      <c r="M10" s="389" t="s">
        <v>707</v>
      </c>
    </row>
    <row r="11" spans="1:13">
      <c r="A11" s="7"/>
      <c r="B11" s="13"/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</row>
    <row r="12" spans="1:13">
      <c r="A12" s="6"/>
      <c r="B12" s="7" t="s">
        <v>617</v>
      </c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</row>
    <row r="13" spans="1:13" ht="17" thickBot="1">
      <c r="A13" s="385"/>
      <c r="B13" s="386">
        <v>1</v>
      </c>
      <c r="C13" s="386">
        <v>2</v>
      </c>
      <c r="D13" s="386">
        <v>3</v>
      </c>
      <c r="E13" s="386">
        <v>4</v>
      </c>
      <c r="F13" s="386">
        <v>5</v>
      </c>
      <c r="G13" s="386">
        <v>6</v>
      </c>
      <c r="H13" s="386">
        <v>7</v>
      </c>
      <c r="I13" s="386">
        <v>8</v>
      </c>
      <c r="J13" s="386">
        <v>9</v>
      </c>
      <c r="K13" s="386">
        <v>10</v>
      </c>
      <c r="L13" s="386">
        <v>11</v>
      </c>
      <c r="M13" s="386">
        <v>12</v>
      </c>
    </row>
    <row r="14" spans="1:13">
      <c r="A14" s="7" t="s">
        <v>519</v>
      </c>
      <c r="B14" s="368">
        <f>20-B25</f>
        <v>16.794871794871796</v>
      </c>
      <c r="C14" s="370">
        <f t="shared" ref="C14:M14" si="0">20-C25</f>
        <v>16</v>
      </c>
      <c r="D14" s="370">
        <f t="shared" si="0"/>
        <v>16.835443037974684</v>
      </c>
      <c r="E14" s="370">
        <f t="shared" si="0"/>
        <v>17.368421052631579</v>
      </c>
      <c r="F14" s="370">
        <f t="shared" si="0"/>
        <v>15.614035087719298</v>
      </c>
      <c r="G14" s="370">
        <f t="shared" si="0"/>
        <v>16.969696969696969</v>
      </c>
      <c r="H14" s="370">
        <f t="shared" si="0"/>
        <v>16.835443037974684</v>
      </c>
      <c r="I14" s="370">
        <f t="shared" si="0"/>
        <v>13.243243243243244</v>
      </c>
      <c r="J14" s="370">
        <f t="shared" si="0"/>
        <v>17.409326424870468</v>
      </c>
      <c r="K14" s="370">
        <f t="shared" si="0"/>
        <v>16.296296296296298</v>
      </c>
      <c r="L14" s="370">
        <f t="shared" si="0"/>
        <v>17.126436781609193</v>
      </c>
      <c r="M14" s="387">
        <f t="shared" si="0"/>
        <v>15.049504950495049</v>
      </c>
    </row>
    <row r="15" spans="1:13">
      <c r="A15" s="7" t="s">
        <v>520</v>
      </c>
      <c r="B15" s="371">
        <f t="shared" ref="B15:M15" si="1">20-B26</f>
        <v>18.783454987834549</v>
      </c>
      <c r="C15" s="369">
        <f t="shared" si="1"/>
        <v>15.283018867924529</v>
      </c>
      <c r="D15" s="369">
        <f t="shared" si="1"/>
        <v>17.652582159624412</v>
      </c>
      <c r="E15" s="369">
        <f t="shared" si="1"/>
        <v>16.598639455782312</v>
      </c>
      <c r="F15" s="369">
        <f t="shared" si="1"/>
        <v>13.506493506493506</v>
      </c>
      <c r="G15" s="369">
        <f t="shared" si="1"/>
        <v>17.340425531914892</v>
      </c>
      <c r="H15" s="369">
        <f t="shared" si="1"/>
        <v>14.565217391304348</v>
      </c>
      <c r="I15" s="369">
        <f t="shared" si="1"/>
        <v>15.535714285714285</v>
      </c>
      <c r="J15" s="369">
        <f t="shared" si="1"/>
        <v>17.206703910614525</v>
      </c>
      <c r="K15" s="369">
        <f t="shared" si="1"/>
        <v>15.412844036697248</v>
      </c>
      <c r="L15" s="369">
        <f t="shared" si="1"/>
        <v>14.505494505494505</v>
      </c>
      <c r="M15" s="376">
        <f t="shared" si="1"/>
        <v>17.311827956989248</v>
      </c>
    </row>
    <row r="16" spans="1:13">
      <c r="A16" s="7" t="s">
        <v>521</v>
      </c>
      <c r="B16" s="371">
        <f t="shared" ref="B16:M16" si="2">20-B27</f>
        <v>14.871794871794872</v>
      </c>
      <c r="C16" s="369">
        <f t="shared" si="2"/>
        <v>16.124031007751938</v>
      </c>
      <c r="D16" s="369">
        <f t="shared" si="2"/>
        <v>16.815286624203821</v>
      </c>
      <c r="E16" s="369">
        <f t="shared" si="2"/>
        <v>16.428571428571427</v>
      </c>
      <c r="F16" s="369">
        <f t="shared" si="2"/>
        <v>16.855345911949687</v>
      </c>
      <c r="G16" s="369">
        <f t="shared" si="2"/>
        <v>14.565217391304348</v>
      </c>
      <c r="H16" s="369">
        <f t="shared" si="2"/>
        <v>17.787610619469028</v>
      </c>
      <c r="I16" s="369">
        <f t="shared" si="2"/>
        <v>15.689655172413794</v>
      </c>
      <c r="J16" s="369">
        <f t="shared" si="2"/>
        <v>17.549019607843135</v>
      </c>
      <c r="K16" s="369">
        <f t="shared" si="2"/>
        <v>17.487437185929647</v>
      </c>
      <c r="L16" s="369">
        <f t="shared" si="2"/>
        <v>18.161764705882351</v>
      </c>
      <c r="M16" s="376">
        <f t="shared" si="2"/>
        <v>15.833333333333332</v>
      </c>
    </row>
    <row r="17" spans="1:13">
      <c r="A17" s="7" t="s">
        <v>522</v>
      </c>
      <c r="B17" s="371">
        <f t="shared" ref="B17:M17" si="3">20-B28</f>
        <v>16.09375</v>
      </c>
      <c r="C17" s="369">
        <f t="shared" si="3"/>
        <v>16</v>
      </c>
      <c r="D17" s="369">
        <f t="shared" si="3"/>
        <v>17.630331753554501</v>
      </c>
      <c r="E17" s="369">
        <f t="shared" si="3"/>
        <v>15.726495726495727</v>
      </c>
      <c r="F17" s="369">
        <f t="shared" si="3"/>
        <v>15.614035087719298</v>
      </c>
      <c r="G17" s="369">
        <f t="shared" si="3"/>
        <v>16.453900709219859</v>
      </c>
      <c r="H17" s="369">
        <f t="shared" si="3"/>
        <v>14.94949494949495</v>
      </c>
      <c r="I17" s="369">
        <f t="shared" si="3"/>
        <v>13.243243243243244</v>
      </c>
      <c r="J17" s="369">
        <f t="shared" si="3"/>
        <v>17.005988023952096</v>
      </c>
      <c r="K17" s="369">
        <f t="shared" si="3"/>
        <v>18.054474708171206</v>
      </c>
      <c r="L17" s="369">
        <f t="shared" si="3"/>
        <v>16.268656716417912</v>
      </c>
      <c r="M17" s="376">
        <f t="shared" si="3"/>
        <v>15.652173913043478</v>
      </c>
    </row>
    <row r="18" spans="1:13">
      <c r="A18" s="7" t="s">
        <v>523</v>
      </c>
      <c r="B18" s="371">
        <f t="shared" ref="B18:M18" si="4">20-B29</f>
        <v>16.969696969696969</v>
      </c>
      <c r="C18" s="369">
        <f t="shared" si="4"/>
        <v>13.939393939393939</v>
      </c>
      <c r="D18" s="369">
        <f t="shared" si="4"/>
        <v>17.005988023952096</v>
      </c>
      <c r="E18" s="369">
        <f t="shared" si="4"/>
        <v>16.794871794871796</v>
      </c>
      <c r="F18" s="369">
        <f t="shared" si="4"/>
        <v>16.503496503496503</v>
      </c>
      <c r="G18" s="369">
        <f t="shared" si="4"/>
        <v>16.09375</v>
      </c>
      <c r="H18" s="369">
        <f t="shared" si="4"/>
        <v>15.901639344262295</v>
      </c>
      <c r="I18" s="369">
        <f t="shared" si="4"/>
        <v>17.757847533632287</v>
      </c>
      <c r="J18" s="369">
        <f t="shared" si="4"/>
        <v>16</v>
      </c>
      <c r="K18" s="369">
        <f t="shared" si="4"/>
        <v>17.222222222222221</v>
      </c>
      <c r="L18" s="369">
        <f t="shared" si="4"/>
        <v>14.444444444444445</v>
      </c>
      <c r="M18" s="376">
        <f t="shared" si="4"/>
        <v>14.350282485875706</v>
      </c>
    </row>
    <row r="19" spans="1:13">
      <c r="A19" s="7" t="s">
        <v>524</v>
      </c>
      <c r="B19" s="371">
        <f t="shared" ref="B19:M19" si="5">20-B30</f>
        <v>14.382022471910112</v>
      </c>
      <c r="C19" s="369">
        <f t="shared" si="5"/>
        <v>16.794871794871796</v>
      </c>
      <c r="D19" s="369">
        <f t="shared" si="5"/>
        <v>16.268656716417912</v>
      </c>
      <c r="E19" s="369">
        <f t="shared" si="5"/>
        <v>18.355263157894736</v>
      </c>
      <c r="F19" s="369">
        <f t="shared" si="5"/>
        <v>15.76271186440678</v>
      </c>
      <c r="G19" s="369">
        <f t="shared" si="5"/>
        <v>15.689655172413794</v>
      </c>
      <c r="H19" s="369">
        <f t="shared" si="5"/>
        <v>16.969696969696969</v>
      </c>
      <c r="I19" s="369">
        <f t="shared" si="5"/>
        <v>16.753246753246753</v>
      </c>
      <c r="J19" s="369">
        <f t="shared" si="5"/>
        <v>18.161764705882351</v>
      </c>
      <c r="K19" s="369">
        <f t="shared" si="5"/>
        <v>15.098039215686274</v>
      </c>
      <c r="L19" s="369">
        <f t="shared" si="5"/>
        <v>15.614035087719298</v>
      </c>
      <c r="M19" s="376">
        <f t="shared" si="5"/>
        <v>13.421052631578947</v>
      </c>
    </row>
    <row r="20" spans="1:13">
      <c r="A20" s="7" t="s">
        <v>525</v>
      </c>
      <c r="B20" s="371">
        <f t="shared" ref="B20:M20" si="6">20-B31</f>
        <v>17.787610619469028</v>
      </c>
      <c r="C20" s="369">
        <f t="shared" si="6"/>
        <v>15.689655172413794</v>
      </c>
      <c r="D20" s="369">
        <f t="shared" si="6"/>
        <v>17.536945812807883</v>
      </c>
      <c r="E20" s="369">
        <f t="shared" si="6"/>
        <v>16.323529411764707</v>
      </c>
      <c r="F20" s="369">
        <f t="shared" si="6"/>
        <v>15.614035087719298</v>
      </c>
      <c r="G20" s="369">
        <f t="shared" si="6"/>
        <v>14.818652849740932</v>
      </c>
      <c r="H20" s="369">
        <f t="shared" si="6"/>
        <v>16.428571428571427</v>
      </c>
      <c r="I20" s="369">
        <f t="shared" si="6"/>
        <v>18.03921568627451</v>
      </c>
      <c r="J20" s="369">
        <f t="shared" si="6"/>
        <v>18.19494584837545</v>
      </c>
      <c r="K20" s="369">
        <f t="shared" si="6"/>
        <v>17.26775956284153</v>
      </c>
      <c r="L20" s="369">
        <f t="shared" si="6"/>
        <v>14.285714285714285</v>
      </c>
      <c r="M20" s="376">
        <f t="shared" si="6"/>
        <v>16.527777777777779</v>
      </c>
    </row>
    <row r="21" spans="1:13" ht="17" thickBot="1">
      <c r="A21" s="7" t="s">
        <v>526</v>
      </c>
      <c r="B21" s="372">
        <f t="shared" ref="B21:M21" si="7">20-B32</f>
        <v>15.652173913043478</v>
      </c>
      <c r="C21" s="373">
        <f t="shared" si="7"/>
        <v>17.058823529411764</v>
      </c>
      <c r="D21" s="373">
        <f t="shared" si="7"/>
        <v>17.076023391812868</v>
      </c>
      <c r="E21" s="373">
        <f t="shared" si="7"/>
        <v>16.598639455782312</v>
      </c>
      <c r="F21" s="373">
        <f t="shared" si="7"/>
        <v>16.062992125984252</v>
      </c>
      <c r="G21" s="373">
        <f t="shared" si="7"/>
        <v>16.688741721854306</v>
      </c>
      <c r="H21" s="373">
        <f t="shared" si="7"/>
        <v>17.368421052631579</v>
      </c>
      <c r="I21" s="373">
        <f t="shared" si="7"/>
        <v>16.2406015037594</v>
      </c>
      <c r="J21" s="373">
        <f t="shared" si="7"/>
        <v>17.674418604651162</v>
      </c>
      <c r="K21" s="373">
        <f t="shared" si="7"/>
        <v>17.767857142857142</v>
      </c>
      <c r="L21" s="373">
        <f t="shared" si="7"/>
        <v>17.448979591836736</v>
      </c>
      <c r="M21" s="377">
        <f t="shared" si="7"/>
        <v>10.291262135922331</v>
      </c>
    </row>
    <row r="22" spans="1:13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>
      <c r="A23" s="6"/>
      <c r="B23" s="7" t="s">
        <v>618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7" thickBot="1">
      <c r="A24" s="6"/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4" t="s">
        <v>519</v>
      </c>
      <c r="B25" s="374">
        <v>3.2051282051282053</v>
      </c>
      <c r="C25" s="375">
        <v>4</v>
      </c>
      <c r="D25" s="375">
        <v>3.1645569620253164</v>
      </c>
      <c r="E25" s="375">
        <v>2.6315789473684212</v>
      </c>
      <c r="F25" s="375">
        <v>4.3859649122807012</v>
      </c>
      <c r="G25" s="375">
        <v>3.0303030303030303</v>
      </c>
      <c r="H25" s="375">
        <v>3.1645569620253164</v>
      </c>
      <c r="I25" s="375">
        <v>6.7567567567567561</v>
      </c>
      <c r="J25" s="375">
        <v>2.5906735751295336</v>
      </c>
      <c r="K25" s="375">
        <v>3.7037037037037037</v>
      </c>
      <c r="L25" s="375">
        <v>2.8735632183908049</v>
      </c>
      <c r="M25" s="379">
        <v>4.9504950495049505</v>
      </c>
    </row>
    <row r="26" spans="1:13">
      <c r="A26" s="14" t="s">
        <v>520</v>
      </c>
      <c r="B26" s="380">
        <v>1.2165450121654502</v>
      </c>
      <c r="C26" s="378">
        <v>4.716981132075472</v>
      </c>
      <c r="D26" s="378">
        <v>2.347417840375587</v>
      </c>
      <c r="E26" s="378">
        <v>3.4013605442176873</v>
      </c>
      <c r="F26" s="378">
        <v>6.4935064935064934</v>
      </c>
      <c r="G26" s="378">
        <v>2.6595744680851063</v>
      </c>
      <c r="H26" s="378">
        <v>5.4347826086956523</v>
      </c>
      <c r="I26" s="378">
        <v>4.4642857142857144</v>
      </c>
      <c r="J26" s="378">
        <v>2.7932960893854752</v>
      </c>
      <c r="K26" s="378">
        <v>4.5871559633027523</v>
      </c>
      <c r="L26" s="378">
        <v>5.4945054945054945</v>
      </c>
      <c r="M26" s="381">
        <v>2.6881720430107525</v>
      </c>
    </row>
    <row r="27" spans="1:13">
      <c r="A27" s="14" t="s">
        <v>521</v>
      </c>
      <c r="B27" s="380">
        <v>5.1282051282051286</v>
      </c>
      <c r="C27" s="378">
        <v>3.8759689922480618</v>
      </c>
      <c r="D27" s="378">
        <v>3.1847133757961785</v>
      </c>
      <c r="E27" s="378">
        <v>3.5714285714285716</v>
      </c>
      <c r="F27" s="378">
        <v>3.1446540880503142</v>
      </c>
      <c r="G27" s="378">
        <v>5.4347826086956523</v>
      </c>
      <c r="H27" s="378">
        <v>2.2123893805309733</v>
      </c>
      <c r="I27" s="378">
        <v>4.3103448275862073</v>
      </c>
      <c r="J27" s="378">
        <v>2.4509803921568629</v>
      </c>
      <c r="K27" s="378">
        <v>2.512562814070352</v>
      </c>
      <c r="L27" s="378">
        <v>1.8382352941176472</v>
      </c>
      <c r="M27" s="381">
        <v>4.166666666666667</v>
      </c>
    </row>
    <row r="28" spans="1:13">
      <c r="A28" s="14" t="s">
        <v>522</v>
      </c>
      <c r="B28" s="380">
        <v>3.90625</v>
      </c>
      <c r="C28" s="378">
        <v>4</v>
      </c>
      <c r="D28" s="378">
        <v>2.3696682464454977</v>
      </c>
      <c r="E28" s="378">
        <v>4.2735042735042734</v>
      </c>
      <c r="F28" s="378">
        <v>4.3859649122807012</v>
      </c>
      <c r="G28" s="378">
        <v>3.5460992907801421</v>
      </c>
      <c r="H28" s="378">
        <v>5.0505050505050502</v>
      </c>
      <c r="I28" s="378">
        <v>6.7567567567567561</v>
      </c>
      <c r="J28" s="378">
        <v>2.9940119760479043</v>
      </c>
      <c r="K28" s="378">
        <v>1.9455252918287937</v>
      </c>
      <c r="L28" s="378">
        <v>3.7313432835820897</v>
      </c>
      <c r="M28" s="381">
        <v>4.3478260869565215</v>
      </c>
    </row>
    <row r="29" spans="1:13">
      <c r="A29" s="14" t="s">
        <v>523</v>
      </c>
      <c r="B29" s="380">
        <v>3.0303030303030303</v>
      </c>
      <c r="C29" s="378">
        <v>6.0606060606060606</v>
      </c>
      <c r="D29" s="378">
        <v>2.9940119760479043</v>
      </c>
      <c r="E29" s="378">
        <v>3.2051282051282053</v>
      </c>
      <c r="F29" s="378">
        <v>3.4965034965034962</v>
      </c>
      <c r="G29" s="378">
        <v>3.90625</v>
      </c>
      <c r="H29" s="378">
        <v>4.0983606557377055</v>
      </c>
      <c r="I29" s="378">
        <v>2.2421524663677128</v>
      </c>
      <c r="J29" s="378">
        <v>4</v>
      </c>
      <c r="K29" s="378">
        <v>2.7777777777777777</v>
      </c>
      <c r="L29" s="378">
        <v>5.5555555555555554</v>
      </c>
      <c r="M29" s="381">
        <v>5.6497175141242941</v>
      </c>
    </row>
    <row r="30" spans="1:13">
      <c r="A30" s="14" t="s">
        <v>524</v>
      </c>
      <c r="B30" s="380">
        <v>5.6179775280898872</v>
      </c>
      <c r="C30" s="378">
        <v>3.2051282051282053</v>
      </c>
      <c r="D30" s="378">
        <v>3.7313432835820897</v>
      </c>
      <c r="E30" s="378">
        <v>1.6447368421052633</v>
      </c>
      <c r="F30" s="378">
        <v>4.2372881355932197</v>
      </c>
      <c r="G30" s="378">
        <v>4.3103448275862073</v>
      </c>
      <c r="H30" s="378">
        <v>3.0303030303030303</v>
      </c>
      <c r="I30" s="378">
        <v>3.2467532467532467</v>
      </c>
      <c r="J30" s="378">
        <v>1.8382352941176472</v>
      </c>
      <c r="K30" s="378">
        <v>4.9019607843137258</v>
      </c>
      <c r="L30" s="378">
        <v>4.3859649122807012</v>
      </c>
      <c r="M30" s="381">
        <v>6.5789473684210531</v>
      </c>
    </row>
    <row r="31" spans="1:13">
      <c r="A31" s="14" t="s">
        <v>525</v>
      </c>
      <c r="B31" s="380">
        <v>2.2123893805309733</v>
      </c>
      <c r="C31" s="378">
        <v>4.3103448275862073</v>
      </c>
      <c r="D31" s="378">
        <v>2.4630541871921183</v>
      </c>
      <c r="E31" s="378">
        <v>3.6764705882352944</v>
      </c>
      <c r="F31" s="378">
        <v>4.3859649122807012</v>
      </c>
      <c r="G31" s="378">
        <v>5.1813471502590671</v>
      </c>
      <c r="H31" s="378">
        <v>3.5714285714285716</v>
      </c>
      <c r="I31" s="378">
        <v>1.9607843137254901</v>
      </c>
      <c r="J31" s="378">
        <v>1.8050541516245489</v>
      </c>
      <c r="K31" s="378">
        <v>2.7322404371584699</v>
      </c>
      <c r="L31" s="378">
        <v>5.7142857142857144</v>
      </c>
      <c r="M31" s="381">
        <v>3.4722222222222223</v>
      </c>
    </row>
    <row r="32" spans="1:13" ht="17" thickBot="1">
      <c r="A32" s="14" t="s">
        <v>526</v>
      </c>
      <c r="B32" s="382">
        <v>4.3478260869565215</v>
      </c>
      <c r="C32" s="383">
        <v>2.9411764705882355</v>
      </c>
      <c r="D32" s="383">
        <v>2.9239766081871341</v>
      </c>
      <c r="E32" s="383">
        <v>3.4013605442176873</v>
      </c>
      <c r="F32" s="383">
        <v>3.9370078740157481</v>
      </c>
      <c r="G32" s="383">
        <v>3.3112582781456954</v>
      </c>
      <c r="H32" s="383">
        <v>2.6315789473684212</v>
      </c>
      <c r="I32" s="383">
        <v>3.7593984962406015</v>
      </c>
      <c r="J32" s="383">
        <v>2.3255813953488373</v>
      </c>
      <c r="K32" s="383">
        <v>2.2321428571428572</v>
      </c>
      <c r="L32" s="383">
        <v>2.5510204081632653</v>
      </c>
      <c r="M32" s="384">
        <v>9.7087378640776691</v>
      </c>
    </row>
  </sheetData>
  <pageMargins left="0.7" right="0.7" top="0.75" bottom="0.75" header="0.3" footer="0.3"/>
  <pageSetup scale="81" orientation="portrait" horizontalDpi="0" verticalDpi="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4B6061-747E-124E-9DEA-8688A7333775}">
  <sheetPr>
    <pageSetUpPr fitToPage="1"/>
  </sheetPr>
  <dimension ref="A1:M32"/>
  <sheetViews>
    <sheetView workbookViewId="0">
      <selection activeCell="O3" sqref="O3:R10"/>
    </sheetView>
  </sheetViews>
  <sheetFormatPr baseColWidth="10" defaultRowHeight="16"/>
  <cols>
    <col min="1" max="1" width="1.85546875" bestFit="1" customWidth="1"/>
    <col min="2" max="13" width="7.28515625" customWidth="1"/>
  </cols>
  <sheetData>
    <row r="1" spans="1:13">
      <c r="A1" s="6"/>
      <c r="B1" s="7" t="s">
        <v>1056</v>
      </c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7" thickBot="1">
      <c r="A2" s="6"/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3">
      <c r="A3" s="7" t="s">
        <v>519</v>
      </c>
      <c r="B3" s="356" t="s">
        <v>372</v>
      </c>
      <c r="C3" s="357" t="s">
        <v>390</v>
      </c>
      <c r="D3" s="354" t="s">
        <v>408</v>
      </c>
      <c r="E3" s="354" t="s">
        <v>425</v>
      </c>
      <c r="F3" s="354" t="s">
        <v>441</v>
      </c>
      <c r="G3" s="354" t="s">
        <v>457</v>
      </c>
      <c r="H3" s="354" t="s">
        <v>473</v>
      </c>
      <c r="I3" s="358"/>
      <c r="J3" s="358"/>
      <c r="K3" s="358"/>
      <c r="L3" s="358"/>
      <c r="M3" s="359"/>
    </row>
    <row r="4" spans="1:13">
      <c r="A4" s="7" t="s">
        <v>520</v>
      </c>
      <c r="B4" s="360" t="s">
        <v>374</v>
      </c>
      <c r="C4" s="361" t="s">
        <v>710</v>
      </c>
      <c r="D4" s="330" t="s">
        <v>411</v>
      </c>
      <c r="E4" s="330" t="s">
        <v>427</v>
      </c>
      <c r="F4" s="330" t="s">
        <v>443</v>
      </c>
      <c r="G4" s="330" t="s">
        <v>459</v>
      </c>
      <c r="H4" s="330" t="s">
        <v>475</v>
      </c>
      <c r="I4" s="362"/>
      <c r="J4" s="362"/>
      <c r="K4" s="362"/>
      <c r="L4" s="362"/>
      <c r="M4" s="363"/>
    </row>
    <row r="5" spans="1:13">
      <c r="A5" s="7" t="s">
        <v>521</v>
      </c>
      <c r="B5" s="360" t="s">
        <v>376</v>
      </c>
      <c r="C5" s="361" t="s">
        <v>394</v>
      </c>
      <c r="D5" s="330" t="s">
        <v>413</v>
      </c>
      <c r="E5" s="330" t="s">
        <v>429</v>
      </c>
      <c r="F5" s="330" t="s">
        <v>445</v>
      </c>
      <c r="G5" s="330" t="s">
        <v>461</v>
      </c>
      <c r="H5" s="330" t="s">
        <v>477</v>
      </c>
      <c r="I5" s="362"/>
      <c r="J5" s="362"/>
      <c r="K5" s="362"/>
      <c r="L5" s="362"/>
      <c r="M5" s="363"/>
    </row>
    <row r="6" spans="1:13">
      <c r="A6" s="7" t="s">
        <v>522</v>
      </c>
      <c r="B6" s="360" t="s">
        <v>379</v>
      </c>
      <c r="C6" s="361" t="s">
        <v>711</v>
      </c>
      <c r="D6" s="330" t="s">
        <v>415</v>
      </c>
      <c r="E6" s="330" t="s">
        <v>431</v>
      </c>
      <c r="F6" s="330" t="s">
        <v>447</v>
      </c>
      <c r="G6" s="330" t="s">
        <v>463</v>
      </c>
      <c r="H6" s="330" t="s">
        <v>479</v>
      </c>
      <c r="I6" s="362"/>
      <c r="J6" s="362"/>
      <c r="K6" s="362"/>
      <c r="L6" s="362"/>
      <c r="M6" s="363"/>
    </row>
    <row r="7" spans="1:13">
      <c r="A7" s="7" t="s">
        <v>523</v>
      </c>
      <c r="B7" s="360" t="s">
        <v>381</v>
      </c>
      <c r="C7" s="361" t="s">
        <v>398</v>
      </c>
      <c r="D7" s="330" t="s">
        <v>417</v>
      </c>
      <c r="E7" s="330" t="s">
        <v>433</v>
      </c>
      <c r="F7" s="330" t="s">
        <v>449</v>
      </c>
      <c r="G7" s="330" t="s">
        <v>465</v>
      </c>
      <c r="H7" s="330" t="s">
        <v>481</v>
      </c>
      <c r="I7" s="362"/>
      <c r="J7" s="362"/>
      <c r="K7" s="362"/>
      <c r="L7" s="362"/>
      <c r="M7" s="363"/>
    </row>
    <row r="8" spans="1:13">
      <c r="A8" s="7" t="s">
        <v>524</v>
      </c>
      <c r="B8" s="360" t="s">
        <v>383</v>
      </c>
      <c r="C8" s="361" t="s">
        <v>400</v>
      </c>
      <c r="D8" s="329" t="s">
        <v>712</v>
      </c>
      <c r="E8" s="330" t="s">
        <v>435</v>
      </c>
      <c r="F8" s="330" t="s">
        <v>451</v>
      </c>
      <c r="G8" s="330" t="s">
        <v>467</v>
      </c>
      <c r="H8" s="330" t="s">
        <v>483</v>
      </c>
      <c r="I8" s="362"/>
      <c r="J8" s="362"/>
      <c r="K8" s="362"/>
      <c r="L8" s="362"/>
      <c r="M8" s="363"/>
    </row>
    <row r="9" spans="1:13">
      <c r="A9" s="7" t="s">
        <v>525</v>
      </c>
      <c r="B9" s="360" t="s">
        <v>385</v>
      </c>
      <c r="C9" s="361" t="s">
        <v>404</v>
      </c>
      <c r="D9" s="330" t="s">
        <v>421</v>
      </c>
      <c r="E9" s="330" t="s">
        <v>437</v>
      </c>
      <c r="F9" s="330" t="s">
        <v>453</v>
      </c>
      <c r="G9" s="330" t="s">
        <v>469</v>
      </c>
      <c r="H9" s="330" t="s">
        <v>485</v>
      </c>
      <c r="I9" s="362"/>
      <c r="J9" s="362"/>
      <c r="K9" s="362"/>
      <c r="L9" s="362"/>
      <c r="M9" s="363"/>
    </row>
    <row r="10" spans="1:13" ht="17" thickBot="1">
      <c r="A10" s="7" t="s">
        <v>526</v>
      </c>
      <c r="B10" s="364" t="s">
        <v>708</v>
      </c>
      <c r="C10" s="365" t="s">
        <v>406</v>
      </c>
      <c r="D10" s="355" t="s">
        <v>423</v>
      </c>
      <c r="E10" s="355" t="s">
        <v>439</v>
      </c>
      <c r="F10" s="355" t="s">
        <v>455</v>
      </c>
      <c r="G10" s="355" t="s">
        <v>471</v>
      </c>
      <c r="H10" s="366"/>
      <c r="I10" s="366"/>
      <c r="J10" s="366"/>
      <c r="K10" s="366"/>
      <c r="L10" s="366"/>
      <c r="M10" s="367"/>
    </row>
    <row r="11" spans="1:13">
      <c r="A11" s="7"/>
      <c r="B11" s="13"/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</row>
    <row r="12" spans="1:13">
      <c r="A12" s="6"/>
      <c r="B12" s="7" t="s">
        <v>1057</v>
      </c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</row>
    <row r="13" spans="1:13" ht="17" thickBot="1">
      <c r="A13" s="6"/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368">
        <f>20-B25</f>
        <v>16.124031007751938</v>
      </c>
      <c r="C14" s="370">
        <f t="shared" ref="C14:H14" si="0">20-C25</f>
        <v>13.103448275862069</v>
      </c>
      <c r="D14" s="370">
        <f t="shared" si="0"/>
        <v>16.453900709219859</v>
      </c>
      <c r="E14" s="370">
        <f t="shared" si="0"/>
        <v>15.238095238095237</v>
      </c>
      <c r="F14" s="370">
        <f t="shared" si="0"/>
        <v>17.109826589595375</v>
      </c>
      <c r="G14" s="370">
        <f t="shared" si="0"/>
        <v>17.767857142857142</v>
      </c>
      <c r="H14" s="370">
        <f t="shared" si="0"/>
        <v>16.710526315789473</v>
      </c>
      <c r="I14" s="228"/>
      <c r="J14" s="228"/>
      <c r="K14" s="228"/>
      <c r="L14" s="228"/>
      <c r="M14" s="229"/>
    </row>
    <row r="15" spans="1:13">
      <c r="A15" s="7" t="s">
        <v>520</v>
      </c>
      <c r="B15" s="371">
        <f t="shared" ref="B15:H21" si="1">20-B26</f>
        <v>14.219653179190752</v>
      </c>
      <c r="C15" s="369">
        <f t="shared" si="1"/>
        <v>16.453900709219859</v>
      </c>
      <c r="D15" s="369">
        <f t="shared" si="1"/>
        <v>15.652173913043478</v>
      </c>
      <c r="E15" s="369">
        <f t="shared" si="1"/>
        <v>15.37037037037037</v>
      </c>
      <c r="F15" s="369">
        <f t="shared" si="1"/>
        <v>17.076023391812868</v>
      </c>
      <c r="G15" s="369">
        <f t="shared" si="1"/>
        <v>17.959183673469386</v>
      </c>
      <c r="H15" s="369">
        <f t="shared" si="1"/>
        <v>16.575342465753426</v>
      </c>
      <c r="I15" s="230"/>
      <c r="J15" s="230"/>
      <c r="K15" s="230"/>
      <c r="L15" s="230"/>
      <c r="M15" s="231"/>
    </row>
    <row r="16" spans="1:13">
      <c r="A16" s="7" t="s">
        <v>521</v>
      </c>
      <c r="B16" s="371">
        <f t="shared" si="1"/>
        <v>16.815286624203821</v>
      </c>
      <c r="C16" s="369">
        <f t="shared" si="1"/>
        <v>14.680851063829788</v>
      </c>
      <c r="D16" s="369">
        <f t="shared" si="1"/>
        <v>13.548387096774194</v>
      </c>
      <c r="E16" s="369">
        <f t="shared" si="1"/>
        <v>16.575342465753426</v>
      </c>
      <c r="F16" s="369">
        <f t="shared" si="1"/>
        <v>17.66355140186916</v>
      </c>
      <c r="G16" s="369">
        <f t="shared" si="1"/>
        <v>18.287671232876711</v>
      </c>
      <c r="H16" s="369">
        <f t="shared" si="1"/>
        <v>16.598639455782312</v>
      </c>
      <c r="I16" s="230"/>
      <c r="J16" s="230"/>
      <c r="K16" s="230"/>
      <c r="L16" s="230"/>
      <c r="M16" s="231"/>
    </row>
    <row r="17" spans="1:13">
      <c r="A17" s="7" t="s">
        <v>522</v>
      </c>
      <c r="B17" s="371">
        <f t="shared" si="1"/>
        <v>16.666666666666668</v>
      </c>
      <c r="C17" s="369">
        <f t="shared" si="1"/>
        <v>16.666666666666668</v>
      </c>
      <c r="D17" s="369">
        <f t="shared" si="1"/>
        <v>16.598639455782312</v>
      </c>
      <c r="E17" s="369">
        <f t="shared" si="1"/>
        <v>17.461928934010153</v>
      </c>
      <c r="F17" s="369">
        <f t="shared" si="1"/>
        <v>17.206703910614525</v>
      </c>
      <c r="G17" s="369">
        <f t="shared" si="1"/>
        <v>17.237569060773481</v>
      </c>
      <c r="H17" s="369">
        <f t="shared" si="1"/>
        <v>15.327102803738317</v>
      </c>
      <c r="I17" s="230"/>
      <c r="J17" s="230"/>
      <c r="K17" s="230"/>
      <c r="L17" s="230"/>
      <c r="M17" s="231"/>
    </row>
    <row r="18" spans="1:13">
      <c r="A18" s="7" t="s">
        <v>523</v>
      </c>
      <c r="B18" s="371">
        <f t="shared" si="1"/>
        <v>15.901639344262295</v>
      </c>
      <c r="C18" s="369">
        <f t="shared" si="1"/>
        <v>13.75</v>
      </c>
      <c r="D18" s="369">
        <f t="shared" si="1"/>
        <v>15.454545454545453</v>
      </c>
      <c r="E18" s="369">
        <f t="shared" si="1"/>
        <v>17.311827956989248</v>
      </c>
      <c r="F18" s="369">
        <f t="shared" si="1"/>
        <v>17.787610619469028</v>
      </c>
      <c r="G18" s="369">
        <f t="shared" si="1"/>
        <v>15.726495726495727</v>
      </c>
      <c r="H18" s="369">
        <f t="shared" si="1"/>
        <v>15.652173913043478</v>
      </c>
      <c r="I18" s="230"/>
      <c r="J18" s="230"/>
      <c r="K18" s="230"/>
      <c r="L18" s="230"/>
      <c r="M18" s="231"/>
    </row>
    <row r="19" spans="1:13">
      <c r="A19" s="7" t="s">
        <v>524</v>
      </c>
      <c r="B19" s="371">
        <f t="shared" si="1"/>
        <v>15.934959349593496</v>
      </c>
      <c r="C19" s="369">
        <f t="shared" si="1"/>
        <v>15.535714285714285</v>
      </c>
      <c r="D19" s="369">
        <f t="shared" si="1"/>
        <v>12.307692307692307</v>
      </c>
      <c r="E19" s="369">
        <f t="shared" si="1"/>
        <v>16.644295302013422</v>
      </c>
      <c r="F19" s="369">
        <f t="shared" si="1"/>
        <v>18.360655737704917</v>
      </c>
      <c r="G19" s="369">
        <f t="shared" si="1"/>
        <v>15.283018867924529</v>
      </c>
      <c r="H19" s="369">
        <f t="shared" si="1"/>
        <v>15.798319327731093</v>
      </c>
      <c r="I19" s="230"/>
      <c r="J19" s="230"/>
      <c r="K19" s="230"/>
      <c r="L19" s="230"/>
      <c r="M19" s="231"/>
    </row>
    <row r="20" spans="1:13">
      <c r="A20" s="7" t="s">
        <v>525</v>
      </c>
      <c r="B20" s="371">
        <f t="shared" si="1"/>
        <v>17.093023255813954</v>
      </c>
      <c r="C20" s="369">
        <f t="shared" si="1"/>
        <v>16.062992125984252</v>
      </c>
      <c r="D20" s="369">
        <f t="shared" si="1"/>
        <v>15.614035087719298</v>
      </c>
      <c r="E20" s="369">
        <f t="shared" si="1"/>
        <v>17.572815533980581</v>
      </c>
      <c r="F20" s="369">
        <f t="shared" si="1"/>
        <v>17.395833333333332</v>
      </c>
      <c r="G20" s="369">
        <f t="shared" si="1"/>
        <v>17.126436781609193</v>
      </c>
      <c r="H20" s="369">
        <f t="shared" si="1"/>
        <v>17.409326424870468</v>
      </c>
      <c r="I20" s="230"/>
      <c r="J20" s="230"/>
      <c r="K20" s="230"/>
      <c r="L20" s="230"/>
      <c r="M20" s="231"/>
    </row>
    <row r="21" spans="1:13" ht="17" thickBot="1">
      <c r="A21" s="7" t="s">
        <v>526</v>
      </c>
      <c r="B21" s="372">
        <f t="shared" si="1"/>
        <v>15.37037037037037</v>
      </c>
      <c r="C21" s="373">
        <f t="shared" si="1"/>
        <v>16.428571428571427</v>
      </c>
      <c r="D21" s="373">
        <f t="shared" si="1"/>
        <v>15.192307692307693</v>
      </c>
      <c r="E21" s="373">
        <f t="shared" si="1"/>
        <v>17.142857142857142</v>
      </c>
      <c r="F21" s="373">
        <f t="shared" si="1"/>
        <v>17.109826589595375</v>
      </c>
      <c r="G21" s="373">
        <f t="shared" si="1"/>
        <v>15.37037037037037</v>
      </c>
      <c r="H21" s="340"/>
      <c r="I21" s="340"/>
      <c r="J21" s="340"/>
      <c r="K21" s="340"/>
      <c r="L21" s="340"/>
      <c r="M21" s="341"/>
    </row>
    <row r="22" spans="1:13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>
      <c r="A23" s="6"/>
      <c r="B23" s="7" t="s">
        <v>1058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7" thickBot="1">
      <c r="A24" s="6"/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4" t="s">
        <v>519</v>
      </c>
      <c r="B25" s="258">
        <v>3.8759689922480618</v>
      </c>
      <c r="C25" s="258">
        <v>6.8965517241379306</v>
      </c>
      <c r="D25" s="258">
        <v>3.5460992907801421</v>
      </c>
      <c r="E25" s="258">
        <v>4.7619047619047619</v>
      </c>
      <c r="F25" s="258">
        <v>2.8901734104046239</v>
      </c>
      <c r="G25" s="258">
        <v>2.2321428571428572</v>
      </c>
      <c r="H25" s="258">
        <v>3.2894736842105265</v>
      </c>
      <c r="I25" s="228"/>
      <c r="J25" s="228"/>
      <c r="K25" s="228"/>
      <c r="L25" s="228"/>
      <c r="M25" s="229"/>
    </row>
    <row r="26" spans="1:13">
      <c r="A26" s="14" t="s">
        <v>520</v>
      </c>
      <c r="B26" s="258">
        <v>5.7803468208092479</v>
      </c>
      <c r="C26" s="258">
        <v>3.5460992907801421</v>
      </c>
      <c r="D26" s="258">
        <v>4.3478260869565215</v>
      </c>
      <c r="E26" s="258">
        <v>4.6296296296296298</v>
      </c>
      <c r="F26" s="258">
        <v>2.9239766081871341</v>
      </c>
      <c r="G26" s="258">
        <v>2.0408163265306123</v>
      </c>
      <c r="H26" s="258">
        <v>3.4246575342465753</v>
      </c>
      <c r="I26" s="230"/>
      <c r="J26" s="230"/>
      <c r="K26" s="230"/>
      <c r="L26" s="230"/>
      <c r="M26" s="231"/>
    </row>
    <row r="27" spans="1:13">
      <c r="A27" s="14" t="s">
        <v>521</v>
      </c>
      <c r="B27" s="258">
        <v>3.1847133757961785</v>
      </c>
      <c r="C27" s="258">
        <v>5.3191489361702127</v>
      </c>
      <c r="D27" s="258">
        <v>6.4516129032258061</v>
      </c>
      <c r="E27" s="258">
        <v>3.4246575342465753</v>
      </c>
      <c r="F27" s="258">
        <v>2.3364485981308412</v>
      </c>
      <c r="G27" s="258">
        <v>1.7123287671232876</v>
      </c>
      <c r="H27" s="258">
        <v>3.4013605442176873</v>
      </c>
      <c r="I27" s="230"/>
      <c r="J27" s="230"/>
      <c r="K27" s="230"/>
      <c r="L27" s="230"/>
      <c r="M27" s="231"/>
    </row>
    <row r="28" spans="1:13">
      <c r="A28" s="14" t="s">
        <v>522</v>
      </c>
      <c r="B28" s="258">
        <v>3.3333333333333335</v>
      </c>
      <c r="C28" s="258">
        <v>3.3333333333333335</v>
      </c>
      <c r="D28" s="258">
        <v>3.4013605442176873</v>
      </c>
      <c r="E28" s="258">
        <v>2.5380710659898478</v>
      </c>
      <c r="F28" s="258">
        <v>2.7932960893854752</v>
      </c>
      <c r="G28" s="258">
        <v>2.7624309392265189</v>
      </c>
      <c r="H28" s="258">
        <v>4.6728971962616823</v>
      </c>
      <c r="I28" s="230"/>
      <c r="J28" s="230"/>
      <c r="K28" s="230"/>
      <c r="L28" s="230"/>
      <c r="M28" s="231"/>
    </row>
    <row r="29" spans="1:13">
      <c r="A29" s="14" t="s">
        <v>523</v>
      </c>
      <c r="B29" s="258">
        <v>4.0983606557377055</v>
      </c>
      <c r="C29" s="258">
        <v>6.25</v>
      </c>
      <c r="D29" s="258">
        <v>4.5454545454545459</v>
      </c>
      <c r="E29" s="258">
        <v>2.6881720430107525</v>
      </c>
      <c r="F29" s="258">
        <v>2.2123893805309733</v>
      </c>
      <c r="G29" s="258">
        <v>4.2735042735042734</v>
      </c>
      <c r="H29" s="258">
        <v>4.3478260869565215</v>
      </c>
      <c r="I29" s="230"/>
      <c r="J29" s="230"/>
      <c r="K29" s="230"/>
      <c r="L29" s="230"/>
      <c r="M29" s="231"/>
    </row>
    <row r="30" spans="1:13">
      <c r="A30" s="14" t="s">
        <v>524</v>
      </c>
      <c r="B30" s="258">
        <v>4.0650406504065035</v>
      </c>
      <c r="C30" s="258">
        <v>4.4642857142857144</v>
      </c>
      <c r="D30" s="258">
        <v>7.6923076923076925</v>
      </c>
      <c r="E30" s="258">
        <v>3.3557046979865772</v>
      </c>
      <c r="F30" s="258">
        <v>1.639344262295082</v>
      </c>
      <c r="G30" s="258">
        <v>4.716981132075472</v>
      </c>
      <c r="H30" s="258">
        <v>4.2016806722689077</v>
      </c>
      <c r="I30" s="230"/>
      <c r="J30" s="230"/>
      <c r="K30" s="230"/>
      <c r="L30" s="230"/>
      <c r="M30" s="231"/>
    </row>
    <row r="31" spans="1:13">
      <c r="A31" s="14" t="s">
        <v>525</v>
      </c>
      <c r="B31" s="258">
        <v>2.9069767441860468</v>
      </c>
      <c r="C31" s="258">
        <v>3.9370078740157481</v>
      </c>
      <c r="D31" s="258">
        <v>4.3859649122807012</v>
      </c>
      <c r="E31" s="258">
        <v>2.4271844660194173</v>
      </c>
      <c r="F31" s="258">
        <v>2.604166666666667</v>
      </c>
      <c r="G31" s="258">
        <v>2.8735632183908049</v>
      </c>
      <c r="H31" s="258">
        <v>2.5906735751295336</v>
      </c>
      <c r="I31" s="230"/>
      <c r="J31" s="230"/>
      <c r="K31" s="230"/>
      <c r="L31" s="230"/>
      <c r="M31" s="231"/>
    </row>
    <row r="32" spans="1:13" ht="17" thickBot="1">
      <c r="A32" s="14" t="s">
        <v>526</v>
      </c>
      <c r="B32" s="258">
        <v>4.6296296296296298</v>
      </c>
      <c r="C32" s="258">
        <v>3.5714285714285716</v>
      </c>
      <c r="D32" s="258">
        <v>4.8076923076923075</v>
      </c>
      <c r="E32" s="258">
        <v>2.8571428571428572</v>
      </c>
      <c r="F32" s="258">
        <v>2.8901734104046239</v>
      </c>
      <c r="G32" s="258">
        <v>4.6296296296296298</v>
      </c>
      <c r="H32" s="340"/>
      <c r="I32" s="340"/>
      <c r="J32" s="340"/>
      <c r="K32" s="340"/>
      <c r="L32" s="340"/>
      <c r="M32" s="341"/>
    </row>
  </sheetData>
  <phoneticPr fontId="7" type="noConversion"/>
  <pageMargins left="0.7" right="0.7" top="0.75" bottom="0.75" header="0.3" footer="0.3"/>
  <pageSetup scale="81" orientation="portrait" horizontalDpi="0" verticalDpi="0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BDDA82-230A-8946-8B83-2F2199F59428}">
  <dimension ref="A1:P345"/>
  <sheetViews>
    <sheetView workbookViewId="0">
      <selection activeCell="P3" sqref="P3:P345"/>
    </sheetView>
  </sheetViews>
  <sheetFormatPr baseColWidth="10" defaultRowHeight="16"/>
  <cols>
    <col min="1" max="1" width="1.85546875" bestFit="1" customWidth="1"/>
    <col min="2" max="13" width="7.28515625" customWidth="1"/>
  </cols>
  <sheetData>
    <row r="1" spans="1:16">
      <c r="B1" s="2" t="s">
        <v>1063</v>
      </c>
    </row>
    <row r="2" spans="1:16" ht="17" thickBot="1">
      <c r="B2" s="7">
        <v>1</v>
      </c>
      <c r="C2" s="7">
        <v>2</v>
      </c>
      <c r="D2" s="7">
        <v>3</v>
      </c>
      <c r="E2" s="7">
        <v>4</v>
      </c>
      <c r="F2" s="7">
        <v>5</v>
      </c>
      <c r="G2" s="7">
        <v>6</v>
      </c>
      <c r="H2" s="7">
        <v>7</v>
      </c>
      <c r="I2" s="7">
        <v>8</v>
      </c>
      <c r="J2" s="7">
        <v>9</v>
      </c>
      <c r="K2" s="7">
        <v>10</v>
      </c>
      <c r="L2" s="7">
        <v>11</v>
      </c>
      <c r="M2" s="7">
        <v>12</v>
      </c>
    </row>
    <row r="3" spans="1:16">
      <c r="A3" s="7" t="s">
        <v>519</v>
      </c>
      <c r="B3" s="219" t="s">
        <v>713</v>
      </c>
      <c r="C3" s="220" t="s">
        <v>714</v>
      </c>
      <c r="D3" s="220" t="s">
        <v>715</v>
      </c>
      <c r="E3" s="220" t="s">
        <v>716</v>
      </c>
      <c r="F3" s="220" t="s">
        <v>717</v>
      </c>
      <c r="G3" s="220" t="s">
        <v>718</v>
      </c>
      <c r="H3" s="220" t="s">
        <v>719</v>
      </c>
      <c r="I3" s="220" t="s">
        <v>720</v>
      </c>
      <c r="J3" s="220" t="s">
        <v>721</v>
      </c>
      <c r="K3" s="220" t="s">
        <v>722</v>
      </c>
      <c r="L3" s="220" t="s">
        <v>723</v>
      </c>
      <c r="M3" s="221" t="s">
        <v>724</v>
      </c>
      <c r="P3" s="338" t="s">
        <v>713</v>
      </c>
    </row>
    <row r="4" spans="1:16">
      <c r="A4" s="7" t="s">
        <v>520</v>
      </c>
      <c r="B4" s="222" t="s">
        <v>725</v>
      </c>
      <c r="C4" s="223" t="s">
        <v>726</v>
      </c>
      <c r="D4" s="223" t="s">
        <v>727</v>
      </c>
      <c r="E4" s="223" t="s">
        <v>728</v>
      </c>
      <c r="F4" s="223" t="s">
        <v>729</v>
      </c>
      <c r="G4" s="223" t="s">
        <v>730</v>
      </c>
      <c r="H4" s="223" t="s">
        <v>731</v>
      </c>
      <c r="I4" s="223" t="s">
        <v>732</v>
      </c>
      <c r="J4" s="223" t="s">
        <v>733</v>
      </c>
      <c r="K4" s="223" t="s">
        <v>734</v>
      </c>
      <c r="L4" s="223" t="s">
        <v>735</v>
      </c>
      <c r="M4" s="224" t="s">
        <v>736</v>
      </c>
      <c r="P4" s="338" t="s">
        <v>725</v>
      </c>
    </row>
    <row r="5" spans="1:16">
      <c r="A5" s="7" t="s">
        <v>521</v>
      </c>
      <c r="B5" s="222" t="s">
        <v>737</v>
      </c>
      <c r="C5" s="223" t="s">
        <v>738</v>
      </c>
      <c r="D5" s="223" t="s">
        <v>739</v>
      </c>
      <c r="E5" s="223" t="s">
        <v>740</v>
      </c>
      <c r="F5" s="223" t="s">
        <v>741</v>
      </c>
      <c r="G5" s="223" t="s">
        <v>742</v>
      </c>
      <c r="H5" s="223" t="s">
        <v>743</v>
      </c>
      <c r="I5" s="223" t="s">
        <v>744</v>
      </c>
      <c r="J5" s="223" t="s">
        <v>745</v>
      </c>
      <c r="K5" s="223" t="s">
        <v>746</v>
      </c>
      <c r="L5" s="223" t="s">
        <v>747</v>
      </c>
      <c r="M5" s="224" t="s">
        <v>748</v>
      </c>
      <c r="P5" s="338" t="s">
        <v>737</v>
      </c>
    </row>
    <row r="6" spans="1:16">
      <c r="A6" s="7" t="s">
        <v>522</v>
      </c>
      <c r="B6" s="222" t="s">
        <v>749</v>
      </c>
      <c r="C6" s="223" t="s">
        <v>750</v>
      </c>
      <c r="D6" s="223" t="s">
        <v>751</v>
      </c>
      <c r="E6" s="223" t="s">
        <v>752</v>
      </c>
      <c r="F6" s="223" t="s">
        <v>753</v>
      </c>
      <c r="G6" s="223" t="s">
        <v>754</v>
      </c>
      <c r="H6" s="223" t="s">
        <v>755</v>
      </c>
      <c r="I6" s="223" t="s">
        <v>756</v>
      </c>
      <c r="J6" s="223" t="s">
        <v>757</v>
      </c>
      <c r="K6" s="223" t="s">
        <v>758</v>
      </c>
      <c r="L6" s="223" t="s">
        <v>759</v>
      </c>
      <c r="M6" s="224" t="s">
        <v>760</v>
      </c>
      <c r="P6" s="338" t="s">
        <v>749</v>
      </c>
    </row>
    <row r="7" spans="1:16">
      <c r="A7" s="7" t="s">
        <v>523</v>
      </c>
      <c r="B7" s="222" t="s">
        <v>761</v>
      </c>
      <c r="C7" s="223" t="s">
        <v>762</v>
      </c>
      <c r="D7" s="223" t="s">
        <v>763</v>
      </c>
      <c r="E7" s="223" t="s">
        <v>764</v>
      </c>
      <c r="F7" s="223" t="s">
        <v>765</v>
      </c>
      <c r="G7" s="223" t="s">
        <v>766</v>
      </c>
      <c r="H7" s="223" t="s">
        <v>767</v>
      </c>
      <c r="I7" s="223" t="s">
        <v>768</v>
      </c>
      <c r="J7" s="223" t="s">
        <v>769</v>
      </c>
      <c r="K7" s="223" t="s">
        <v>770</v>
      </c>
      <c r="L7" s="223" t="s">
        <v>771</v>
      </c>
      <c r="M7" s="224" t="s">
        <v>772</v>
      </c>
      <c r="P7" s="338" t="s">
        <v>761</v>
      </c>
    </row>
    <row r="8" spans="1:16">
      <c r="A8" s="7" t="s">
        <v>524</v>
      </c>
      <c r="B8" s="222" t="s">
        <v>773</v>
      </c>
      <c r="C8" s="223" t="s">
        <v>774</v>
      </c>
      <c r="D8" s="223" t="s">
        <v>775</v>
      </c>
      <c r="E8" s="223" t="s">
        <v>776</v>
      </c>
      <c r="F8" s="223" t="s">
        <v>777</v>
      </c>
      <c r="G8" s="223" t="s">
        <v>778</v>
      </c>
      <c r="H8" s="223" t="s">
        <v>779</v>
      </c>
      <c r="I8" s="223" t="s">
        <v>780</v>
      </c>
      <c r="J8" s="223" t="s">
        <v>781</v>
      </c>
      <c r="K8" s="223" t="s">
        <v>782</v>
      </c>
      <c r="L8" s="223" t="s">
        <v>783</v>
      </c>
      <c r="M8" s="224" t="s">
        <v>784</v>
      </c>
      <c r="P8" s="338" t="s">
        <v>773</v>
      </c>
    </row>
    <row r="9" spans="1:16">
      <c r="A9" s="7" t="s">
        <v>525</v>
      </c>
      <c r="B9" s="222" t="s">
        <v>785</v>
      </c>
      <c r="C9" s="223" t="s">
        <v>786</v>
      </c>
      <c r="D9" s="223" t="s">
        <v>787</v>
      </c>
      <c r="E9" s="223" t="s">
        <v>788</v>
      </c>
      <c r="F9" s="223" t="s">
        <v>789</v>
      </c>
      <c r="G9" s="223" t="s">
        <v>790</v>
      </c>
      <c r="H9" s="223" t="s">
        <v>791</v>
      </c>
      <c r="I9" s="223" t="s">
        <v>792</v>
      </c>
      <c r="J9" s="223" t="s">
        <v>793</v>
      </c>
      <c r="K9" s="223" t="s">
        <v>794</v>
      </c>
      <c r="L9" s="223" t="s">
        <v>795</v>
      </c>
      <c r="M9" s="224" t="s">
        <v>796</v>
      </c>
      <c r="P9" s="338" t="s">
        <v>785</v>
      </c>
    </row>
    <row r="10" spans="1:16" ht="17" thickBot="1">
      <c r="A10" s="7" t="s">
        <v>526</v>
      </c>
      <c r="B10" s="225" t="s">
        <v>797</v>
      </c>
      <c r="C10" s="226" t="s">
        <v>798</v>
      </c>
      <c r="D10" s="226" t="s">
        <v>799</v>
      </c>
      <c r="E10" s="226" t="s">
        <v>800</v>
      </c>
      <c r="F10" s="226" t="s">
        <v>801</v>
      </c>
      <c r="G10" s="226" t="s">
        <v>802</v>
      </c>
      <c r="H10" s="226" t="s">
        <v>803</v>
      </c>
      <c r="I10" s="226" t="s">
        <v>804</v>
      </c>
      <c r="J10" s="226" t="s">
        <v>805</v>
      </c>
      <c r="K10" s="226" t="s">
        <v>806</v>
      </c>
      <c r="L10" s="226" t="s">
        <v>807</v>
      </c>
      <c r="M10" s="227" t="s">
        <v>808</v>
      </c>
      <c r="P10" s="339" t="s">
        <v>797</v>
      </c>
    </row>
    <row r="11" spans="1:16">
      <c r="P11" s="338" t="s">
        <v>714</v>
      </c>
    </row>
    <row r="12" spans="1:16">
      <c r="P12" s="338" t="s">
        <v>726</v>
      </c>
    </row>
    <row r="13" spans="1:16">
      <c r="B13" s="2" t="s">
        <v>1064</v>
      </c>
      <c r="P13" s="338" t="s">
        <v>738</v>
      </c>
    </row>
    <row r="14" spans="1:16" ht="17" thickBot="1">
      <c r="A14" s="6"/>
      <c r="B14" s="7">
        <v>1</v>
      </c>
      <c r="C14" s="7">
        <v>2</v>
      </c>
      <c r="D14" s="7">
        <v>3</v>
      </c>
      <c r="E14" s="7">
        <v>4</v>
      </c>
      <c r="F14" s="7">
        <v>5</v>
      </c>
      <c r="G14" s="7">
        <v>6</v>
      </c>
      <c r="H14" s="7">
        <v>7</v>
      </c>
      <c r="I14" s="7">
        <v>8</v>
      </c>
      <c r="J14" s="7">
        <v>9</v>
      </c>
      <c r="K14" s="7">
        <v>10</v>
      </c>
      <c r="L14" s="7">
        <v>11</v>
      </c>
      <c r="M14" s="7">
        <v>12</v>
      </c>
      <c r="P14" s="338" t="s">
        <v>750</v>
      </c>
    </row>
    <row r="15" spans="1:16">
      <c r="A15" s="7" t="s">
        <v>519</v>
      </c>
      <c r="B15" s="219" t="s">
        <v>809</v>
      </c>
      <c r="C15" s="220" t="s">
        <v>810</v>
      </c>
      <c r="D15" s="220" t="s">
        <v>811</v>
      </c>
      <c r="E15" s="220" t="s">
        <v>812</v>
      </c>
      <c r="F15" s="220" t="s">
        <v>841</v>
      </c>
      <c r="G15" s="220" t="s">
        <v>849</v>
      </c>
      <c r="H15" s="220" t="s">
        <v>850</v>
      </c>
      <c r="I15" s="220" t="s">
        <v>851</v>
      </c>
      <c r="J15" s="220" t="s">
        <v>852</v>
      </c>
      <c r="K15" s="220" t="s">
        <v>853</v>
      </c>
      <c r="L15" s="220" t="s">
        <v>854</v>
      </c>
      <c r="M15" s="221" t="s">
        <v>855</v>
      </c>
      <c r="P15" s="338" t="s">
        <v>762</v>
      </c>
    </row>
    <row r="16" spans="1:16">
      <c r="A16" s="7" t="s">
        <v>520</v>
      </c>
      <c r="B16" s="222" t="s">
        <v>813</v>
      </c>
      <c r="C16" s="223" t="s">
        <v>814</v>
      </c>
      <c r="D16" s="223" t="s">
        <v>815</v>
      </c>
      <c r="E16" s="223" t="s">
        <v>816</v>
      </c>
      <c r="F16" s="223" t="s">
        <v>842</v>
      </c>
      <c r="G16" s="223" t="s">
        <v>856</v>
      </c>
      <c r="H16" s="223" t="s">
        <v>863</v>
      </c>
      <c r="I16" s="223" t="s">
        <v>870</v>
      </c>
      <c r="J16" s="223" t="s">
        <v>877</v>
      </c>
      <c r="K16" s="223" t="s">
        <v>884</v>
      </c>
      <c r="L16" s="223" t="s">
        <v>891</v>
      </c>
      <c r="M16" s="224" t="s">
        <v>898</v>
      </c>
      <c r="P16" s="338" t="s">
        <v>774</v>
      </c>
    </row>
    <row r="17" spans="1:16">
      <c r="A17" s="7" t="s">
        <v>521</v>
      </c>
      <c r="B17" s="222" t="s">
        <v>817</v>
      </c>
      <c r="C17" s="223" t="s">
        <v>818</v>
      </c>
      <c r="D17" s="223" t="s">
        <v>819</v>
      </c>
      <c r="E17" s="223" t="s">
        <v>820</v>
      </c>
      <c r="F17" s="223" t="s">
        <v>843</v>
      </c>
      <c r="G17" s="223" t="s">
        <v>857</v>
      </c>
      <c r="H17" s="223" t="s">
        <v>864</v>
      </c>
      <c r="I17" s="223" t="s">
        <v>871</v>
      </c>
      <c r="J17" s="223" t="s">
        <v>878</v>
      </c>
      <c r="K17" s="223" t="s">
        <v>885</v>
      </c>
      <c r="L17" s="223" t="s">
        <v>892</v>
      </c>
      <c r="M17" s="224" t="s">
        <v>899</v>
      </c>
      <c r="P17" s="338" t="s">
        <v>786</v>
      </c>
    </row>
    <row r="18" spans="1:16">
      <c r="A18" s="7" t="s">
        <v>522</v>
      </c>
      <c r="B18" s="222" t="s">
        <v>821</v>
      </c>
      <c r="C18" s="223" t="s">
        <v>822</v>
      </c>
      <c r="D18" s="223" t="s">
        <v>823</v>
      </c>
      <c r="E18" s="223" t="s">
        <v>824</v>
      </c>
      <c r="F18" s="223" t="s">
        <v>844</v>
      </c>
      <c r="G18" s="223" t="s">
        <v>858</v>
      </c>
      <c r="H18" s="223" t="s">
        <v>865</v>
      </c>
      <c r="I18" s="223" t="s">
        <v>872</v>
      </c>
      <c r="J18" s="223" t="s">
        <v>879</v>
      </c>
      <c r="K18" s="223" t="s">
        <v>886</v>
      </c>
      <c r="L18" s="223" t="s">
        <v>893</v>
      </c>
      <c r="M18" s="224" t="s">
        <v>900</v>
      </c>
      <c r="P18" s="339" t="s">
        <v>798</v>
      </c>
    </row>
    <row r="19" spans="1:16">
      <c r="A19" s="7" t="s">
        <v>523</v>
      </c>
      <c r="B19" s="222" t="s">
        <v>825</v>
      </c>
      <c r="C19" s="223" t="s">
        <v>826</v>
      </c>
      <c r="D19" s="223" t="s">
        <v>827</v>
      </c>
      <c r="E19" s="223" t="s">
        <v>837</v>
      </c>
      <c r="F19" s="223" t="s">
        <v>845</v>
      </c>
      <c r="G19" s="223" t="s">
        <v>859</v>
      </c>
      <c r="H19" s="223" t="s">
        <v>866</v>
      </c>
      <c r="I19" s="223" t="s">
        <v>873</v>
      </c>
      <c r="J19" s="223" t="s">
        <v>880</v>
      </c>
      <c r="K19" s="223" t="s">
        <v>887</v>
      </c>
      <c r="L19" s="223" t="s">
        <v>894</v>
      </c>
      <c r="M19" s="224" t="s">
        <v>901</v>
      </c>
      <c r="P19" s="338" t="s">
        <v>715</v>
      </c>
    </row>
    <row r="20" spans="1:16">
      <c r="A20" s="7" t="s">
        <v>524</v>
      </c>
      <c r="B20" s="222" t="s">
        <v>828</v>
      </c>
      <c r="C20" s="223" t="s">
        <v>829</v>
      </c>
      <c r="D20" s="223" t="s">
        <v>830</v>
      </c>
      <c r="E20" s="223" t="s">
        <v>838</v>
      </c>
      <c r="F20" s="223" t="s">
        <v>846</v>
      </c>
      <c r="G20" s="223" t="s">
        <v>860</v>
      </c>
      <c r="H20" s="223" t="s">
        <v>867</v>
      </c>
      <c r="I20" s="223" t="s">
        <v>874</v>
      </c>
      <c r="J20" s="223" t="s">
        <v>881</v>
      </c>
      <c r="K20" s="223" t="s">
        <v>888</v>
      </c>
      <c r="L20" s="223" t="s">
        <v>895</v>
      </c>
      <c r="M20" s="224" t="s">
        <v>902</v>
      </c>
      <c r="P20" s="338" t="s">
        <v>727</v>
      </c>
    </row>
    <row r="21" spans="1:16">
      <c r="A21" s="7" t="s">
        <v>525</v>
      </c>
      <c r="B21" s="222" t="s">
        <v>831</v>
      </c>
      <c r="C21" s="223" t="s">
        <v>832</v>
      </c>
      <c r="D21" s="223" t="s">
        <v>833</v>
      </c>
      <c r="E21" s="223" t="s">
        <v>839</v>
      </c>
      <c r="F21" s="223" t="s">
        <v>847</v>
      </c>
      <c r="G21" s="223" t="s">
        <v>861</v>
      </c>
      <c r="H21" s="223" t="s">
        <v>868</v>
      </c>
      <c r="I21" s="223" t="s">
        <v>875</v>
      </c>
      <c r="J21" s="223" t="s">
        <v>882</v>
      </c>
      <c r="K21" s="223" t="s">
        <v>889</v>
      </c>
      <c r="L21" s="223" t="s">
        <v>896</v>
      </c>
      <c r="M21" s="224" t="s">
        <v>903</v>
      </c>
      <c r="P21" s="338" t="s">
        <v>739</v>
      </c>
    </row>
    <row r="22" spans="1:16" ht="17" thickBot="1">
      <c r="A22" s="7" t="s">
        <v>526</v>
      </c>
      <c r="B22" s="225" t="s">
        <v>834</v>
      </c>
      <c r="C22" s="226" t="s">
        <v>835</v>
      </c>
      <c r="D22" s="226" t="s">
        <v>836</v>
      </c>
      <c r="E22" s="226" t="s">
        <v>840</v>
      </c>
      <c r="F22" s="226" t="s">
        <v>848</v>
      </c>
      <c r="G22" s="335" t="s">
        <v>862</v>
      </c>
      <c r="H22" s="335" t="s">
        <v>869</v>
      </c>
      <c r="I22" s="335" t="s">
        <v>876</v>
      </c>
      <c r="J22" s="335" t="s">
        <v>883</v>
      </c>
      <c r="K22" s="335" t="s">
        <v>890</v>
      </c>
      <c r="L22" s="335" t="s">
        <v>897</v>
      </c>
      <c r="M22" s="336" t="s">
        <v>904</v>
      </c>
      <c r="P22" s="338" t="s">
        <v>751</v>
      </c>
    </row>
    <row r="23" spans="1:16">
      <c r="P23" s="338" t="s">
        <v>763</v>
      </c>
    </row>
    <row r="24" spans="1:16">
      <c r="P24" s="338" t="s">
        <v>775</v>
      </c>
    </row>
    <row r="25" spans="1:16">
      <c r="B25" s="2" t="s">
        <v>1065</v>
      </c>
      <c r="P25" s="338" t="s">
        <v>787</v>
      </c>
    </row>
    <row r="26" spans="1:16" ht="17" thickBot="1">
      <c r="A26" s="6"/>
      <c r="B26" s="7">
        <v>1</v>
      </c>
      <c r="C26" s="7">
        <v>2</v>
      </c>
      <c r="D26" s="7">
        <v>3</v>
      </c>
      <c r="E26" s="7">
        <v>4</v>
      </c>
      <c r="F26" s="7">
        <v>5</v>
      </c>
      <c r="G26" s="7">
        <v>6</v>
      </c>
      <c r="H26" s="7">
        <v>7</v>
      </c>
      <c r="I26" s="7">
        <v>8</v>
      </c>
      <c r="J26" s="7">
        <v>9</v>
      </c>
      <c r="K26" s="7">
        <v>10</v>
      </c>
      <c r="L26" s="7">
        <v>11</v>
      </c>
      <c r="M26" s="7">
        <v>12</v>
      </c>
      <c r="P26" s="339" t="s">
        <v>799</v>
      </c>
    </row>
    <row r="27" spans="1:16">
      <c r="A27" s="7" t="s">
        <v>519</v>
      </c>
      <c r="B27" s="219" t="s">
        <v>905</v>
      </c>
      <c r="C27" s="220" t="s">
        <v>913</v>
      </c>
      <c r="D27" s="220" t="s">
        <v>914</v>
      </c>
      <c r="E27" s="220" t="s">
        <v>915</v>
      </c>
      <c r="F27" s="220" t="s">
        <v>916</v>
      </c>
      <c r="G27" s="220" t="s">
        <v>917</v>
      </c>
      <c r="H27" s="220" t="s">
        <v>918</v>
      </c>
      <c r="I27" s="220" t="s">
        <v>919</v>
      </c>
      <c r="J27" s="220" t="s">
        <v>972</v>
      </c>
      <c r="K27" s="220" t="s">
        <v>982</v>
      </c>
      <c r="L27" s="220" t="s">
        <v>983</v>
      </c>
      <c r="M27" s="221" t="s">
        <v>984</v>
      </c>
      <c r="P27" s="338" t="s">
        <v>716</v>
      </c>
    </row>
    <row r="28" spans="1:16">
      <c r="A28" s="7" t="s">
        <v>520</v>
      </c>
      <c r="B28" s="222" t="s">
        <v>906</v>
      </c>
      <c r="C28" s="223" t="s">
        <v>924</v>
      </c>
      <c r="D28" s="223" t="s">
        <v>931</v>
      </c>
      <c r="E28" s="223" t="s">
        <v>938</v>
      </c>
      <c r="F28" s="223" t="s">
        <v>945</v>
      </c>
      <c r="G28" s="223" t="s">
        <v>952</v>
      </c>
      <c r="H28" s="223" t="s">
        <v>959</v>
      </c>
      <c r="I28" s="223" t="s">
        <v>966</v>
      </c>
      <c r="J28" s="223" t="s">
        <v>976</v>
      </c>
      <c r="K28" s="223" t="s">
        <v>973</v>
      </c>
      <c r="L28" s="223" t="s">
        <v>990</v>
      </c>
      <c r="M28" s="224" t="s">
        <v>995</v>
      </c>
      <c r="P28" s="338" t="s">
        <v>728</v>
      </c>
    </row>
    <row r="29" spans="1:16">
      <c r="A29" s="7" t="s">
        <v>521</v>
      </c>
      <c r="B29" s="222" t="s">
        <v>907</v>
      </c>
      <c r="C29" s="223" t="s">
        <v>925</v>
      </c>
      <c r="D29" s="223" t="s">
        <v>932</v>
      </c>
      <c r="E29" s="223" t="s">
        <v>939</v>
      </c>
      <c r="F29" s="223" t="s">
        <v>946</v>
      </c>
      <c r="G29" s="223" t="s">
        <v>953</v>
      </c>
      <c r="H29" s="223" t="s">
        <v>960</v>
      </c>
      <c r="I29" s="223" t="s">
        <v>967</v>
      </c>
      <c r="J29" s="223" t="s">
        <v>977</v>
      </c>
      <c r="K29" s="223" t="s">
        <v>985</v>
      </c>
      <c r="L29" s="223" t="s">
        <v>974</v>
      </c>
      <c r="M29" s="224" t="s">
        <v>996</v>
      </c>
      <c r="P29" s="338" t="s">
        <v>740</v>
      </c>
    </row>
    <row r="30" spans="1:16">
      <c r="A30" s="7" t="s">
        <v>522</v>
      </c>
      <c r="B30" s="222" t="s">
        <v>908</v>
      </c>
      <c r="C30" s="223" t="s">
        <v>926</v>
      </c>
      <c r="D30" s="223" t="s">
        <v>933</v>
      </c>
      <c r="E30" s="223" t="s">
        <v>940</v>
      </c>
      <c r="F30" s="223" t="s">
        <v>947</v>
      </c>
      <c r="G30" s="223" t="s">
        <v>954</v>
      </c>
      <c r="H30" s="223" t="s">
        <v>961</v>
      </c>
      <c r="I30" s="223" t="s">
        <v>968</v>
      </c>
      <c r="J30" s="223" t="s">
        <v>978</v>
      </c>
      <c r="K30" s="223" t="s">
        <v>986</v>
      </c>
      <c r="L30" s="223" t="s">
        <v>991</v>
      </c>
      <c r="M30" s="224" t="s">
        <v>975</v>
      </c>
      <c r="P30" s="338" t="s">
        <v>752</v>
      </c>
    </row>
    <row r="31" spans="1:16">
      <c r="A31" s="7" t="s">
        <v>523</v>
      </c>
      <c r="B31" s="222" t="s">
        <v>909</v>
      </c>
      <c r="C31" s="223" t="s">
        <v>927</v>
      </c>
      <c r="D31" s="223" t="s">
        <v>934</v>
      </c>
      <c r="E31" s="223" t="s">
        <v>941</v>
      </c>
      <c r="F31" s="223" t="s">
        <v>948</v>
      </c>
      <c r="G31" s="223" t="s">
        <v>955</v>
      </c>
      <c r="H31" s="223" t="s">
        <v>962</v>
      </c>
      <c r="I31" s="223" t="s">
        <v>969</v>
      </c>
      <c r="J31" s="223" t="s">
        <v>979</v>
      </c>
      <c r="K31" s="223" t="s">
        <v>987</v>
      </c>
      <c r="L31" s="223" t="s">
        <v>992</v>
      </c>
      <c r="M31" s="224" t="s">
        <v>997</v>
      </c>
      <c r="P31" s="338" t="s">
        <v>764</v>
      </c>
    </row>
    <row r="32" spans="1:16">
      <c r="A32" s="7" t="s">
        <v>524</v>
      </c>
      <c r="B32" s="222" t="s">
        <v>910</v>
      </c>
      <c r="C32" s="223" t="s">
        <v>928</v>
      </c>
      <c r="D32" s="223" t="s">
        <v>935</v>
      </c>
      <c r="E32" s="223" t="s">
        <v>942</v>
      </c>
      <c r="F32" s="223" t="s">
        <v>949</v>
      </c>
      <c r="G32" s="223" t="s">
        <v>956</v>
      </c>
      <c r="H32" s="223" t="s">
        <v>963</v>
      </c>
      <c r="I32" s="223" t="s">
        <v>970</v>
      </c>
      <c r="J32" s="223" t="s">
        <v>980</v>
      </c>
      <c r="K32" s="223" t="s">
        <v>988</v>
      </c>
      <c r="L32" s="223" t="s">
        <v>993</v>
      </c>
      <c r="M32" s="224" t="s">
        <v>998</v>
      </c>
      <c r="P32" s="338" t="s">
        <v>776</v>
      </c>
    </row>
    <row r="33" spans="1:16">
      <c r="A33" s="7" t="s">
        <v>525</v>
      </c>
      <c r="B33" s="222" t="s">
        <v>911</v>
      </c>
      <c r="C33" s="223" t="s">
        <v>929</v>
      </c>
      <c r="D33" s="223" t="s">
        <v>936</v>
      </c>
      <c r="E33" s="223" t="s">
        <v>943</v>
      </c>
      <c r="F33" s="223" t="s">
        <v>950</v>
      </c>
      <c r="G33" s="223" t="s">
        <v>957</v>
      </c>
      <c r="H33" s="223" t="s">
        <v>964</v>
      </c>
      <c r="I33" s="223" t="s">
        <v>971</v>
      </c>
      <c r="J33" s="223" t="s">
        <v>981</v>
      </c>
      <c r="K33" s="223" t="s">
        <v>989</v>
      </c>
      <c r="L33" s="223" t="s">
        <v>994</v>
      </c>
      <c r="M33" s="224" t="s">
        <v>999</v>
      </c>
      <c r="P33" s="338" t="s">
        <v>788</v>
      </c>
    </row>
    <row r="34" spans="1:16" ht="17" thickBot="1">
      <c r="A34" s="7" t="s">
        <v>526</v>
      </c>
      <c r="B34" s="337" t="s">
        <v>912</v>
      </c>
      <c r="C34" s="335" t="s">
        <v>930</v>
      </c>
      <c r="D34" s="335" t="s">
        <v>937</v>
      </c>
      <c r="E34" s="335" t="s">
        <v>944</v>
      </c>
      <c r="F34" s="335" t="s">
        <v>951</v>
      </c>
      <c r="G34" s="335" t="s">
        <v>958</v>
      </c>
      <c r="H34" s="335" t="s">
        <v>965</v>
      </c>
      <c r="I34" s="335" t="s">
        <v>920</v>
      </c>
      <c r="J34" s="335" t="s">
        <v>921</v>
      </c>
      <c r="K34" s="335" t="s">
        <v>922</v>
      </c>
      <c r="L34" s="335" t="s">
        <v>923</v>
      </c>
      <c r="M34" s="336" t="s">
        <v>1000</v>
      </c>
      <c r="P34" s="339" t="s">
        <v>800</v>
      </c>
    </row>
    <row r="35" spans="1:16">
      <c r="P35" s="338" t="s">
        <v>717</v>
      </c>
    </row>
    <row r="36" spans="1:16">
      <c r="P36" s="338" t="s">
        <v>729</v>
      </c>
    </row>
    <row r="37" spans="1:16">
      <c r="B37" s="2" t="s">
        <v>1066</v>
      </c>
      <c r="P37" s="338" t="s">
        <v>741</v>
      </c>
    </row>
    <row r="38" spans="1:16" ht="17" thickBot="1">
      <c r="A38" s="6"/>
      <c r="B38" s="7">
        <v>1</v>
      </c>
      <c r="C38" s="7">
        <v>2</v>
      </c>
      <c r="D38" s="7">
        <v>3</v>
      </c>
      <c r="E38" s="7">
        <v>4</v>
      </c>
      <c r="F38" s="7">
        <v>5</v>
      </c>
      <c r="G38" s="7">
        <v>6</v>
      </c>
      <c r="H38" s="7">
        <v>7</v>
      </c>
      <c r="I38" s="7">
        <v>8</v>
      </c>
      <c r="J38" s="7">
        <v>9</v>
      </c>
      <c r="K38" s="7">
        <v>10</v>
      </c>
      <c r="L38" s="7">
        <v>11</v>
      </c>
      <c r="M38" s="7">
        <v>12</v>
      </c>
      <c r="P38" s="338" t="s">
        <v>753</v>
      </c>
    </row>
    <row r="39" spans="1:16">
      <c r="A39" s="7" t="s">
        <v>519</v>
      </c>
      <c r="B39" s="219" t="s">
        <v>1001</v>
      </c>
      <c r="C39" s="220" t="s">
        <v>1009</v>
      </c>
      <c r="D39" s="220" t="s">
        <v>1017</v>
      </c>
      <c r="E39" s="220" t="s">
        <v>1018</v>
      </c>
      <c r="F39" s="220" t="s">
        <v>1019</v>
      </c>
      <c r="G39" s="220" t="s">
        <v>1020</v>
      </c>
      <c r="H39" s="220" t="s">
        <v>1021</v>
      </c>
      <c r="I39" s="228"/>
      <c r="J39" s="228"/>
      <c r="K39" s="228"/>
      <c r="L39" s="228"/>
      <c r="M39" s="229"/>
      <c r="P39" s="338" t="s">
        <v>765</v>
      </c>
    </row>
    <row r="40" spans="1:16">
      <c r="A40" s="7" t="s">
        <v>520</v>
      </c>
      <c r="B40" s="222" t="s">
        <v>1002</v>
      </c>
      <c r="C40" s="223" t="s">
        <v>1010</v>
      </c>
      <c r="D40" s="223" t="s">
        <v>1022</v>
      </c>
      <c r="E40" s="223" t="s">
        <v>1029</v>
      </c>
      <c r="F40" s="223" t="s">
        <v>1036</v>
      </c>
      <c r="G40" s="223" t="s">
        <v>1043</v>
      </c>
      <c r="H40" s="223" t="s">
        <v>1050</v>
      </c>
      <c r="I40" s="230"/>
      <c r="J40" s="230"/>
      <c r="K40" s="230"/>
      <c r="L40" s="230"/>
      <c r="M40" s="231"/>
      <c r="P40" s="338" t="s">
        <v>777</v>
      </c>
    </row>
    <row r="41" spans="1:16">
      <c r="A41" s="7" t="s">
        <v>521</v>
      </c>
      <c r="B41" s="222" t="s">
        <v>1003</v>
      </c>
      <c r="C41" s="223" t="s">
        <v>1011</v>
      </c>
      <c r="D41" s="223" t="s">
        <v>1023</v>
      </c>
      <c r="E41" s="223" t="s">
        <v>1030</v>
      </c>
      <c r="F41" s="223" t="s">
        <v>1037</v>
      </c>
      <c r="G41" s="223" t="s">
        <v>1044</v>
      </c>
      <c r="H41" s="223" t="s">
        <v>1051</v>
      </c>
      <c r="I41" s="230"/>
      <c r="J41" s="230"/>
      <c r="K41" s="230"/>
      <c r="L41" s="230"/>
      <c r="M41" s="231"/>
      <c r="P41" s="338" t="s">
        <v>789</v>
      </c>
    </row>
    <row r="42" spans="1:16">
      <c r="A42" s="7" t="s">
        <v>522</v>
      </c>
      <c r="B42" s="222" t="s">
        <v>1004</v>
      </c>
      <c r="C42" s="223" t="s">
        <v>1012</v>
      </c>
      <c r="D42" s="223" t="s">
        <v>1024</v>
      </c>
      <c r="E42" s="223" t="s">
        <v>1031</v>
      </c>
      <c r="F42" s="223" t="s">
        <v>1038</v>
      </c>
      <c r="G42" s="223" t="s">
        <v>1045</v>
      </c>
      <c r="H42" s="223" t="s">
        <v>1052</v>
      </c>
      <c r="I42" s="230"/>
      <c r="J42" s="230"/>
      <c r="K42" s="230"/>
      <c r="L42" s="230"/>
      <c r="M42" s="231"/>
      <c r="P42" s="339" t="s">
        <v>801</v>
      </c>
    </row>
    <row r="43" spans="1:16">
      <c r="A43" s="7" t="s">
        <v>523</v>
      </c>
      <c r="B43" s="222" t="s">
        <v>1005</v>
      </c>
      <c r="C43" s="223" t="s">
        <v>1013</v>
      </c>
      <c r="D43" s="223" t="s">
        <v>1025</v>
      </c>
      <c r="E43" s="223" t="s">
        <v>1032</v>
      </c>
      <c r="F43" s="223" t="s">
        <v>1039</v>
      </c>
      <c r="G43" s="223" t="s">
        <v>1046</v>
      </c>
      <c r="H43" s="223" t="s">
        <v>1053</v>
      </c>
      <c r="I43" s="230"/>
      <c r="J43" s="230"/>
      <c r="K43" s="230"/>
      <c r="L43" s="230"/>
      <c r="M43" s="231"/>
      <c r="P43" s="338" t="s">
        <v>718</v>
      </c>
    </row>
    <row r="44" spans="1:16">
      <c r="A44" s="7" t="s">
        <v>524</v>
      </c>
      <c r="B44" s="222" t="s">
        <v>1006</v>
      </c>
      <c r="C44" s="223" t="s">
        <v>1014</v>
      </c>
      <c r="D44" s="223" t="s">
        <v>1026</v>
      </c>
      <c r="E44" s="223" t="s">
        <v>1033</v>
      </c>
      <c r="F44" s="223" t="s">
        <v>1040</v>
      </c>
      <c r="G44" s="223" t="s">
        <v>1047</v>
      </c>
      <c r="H44" s="223" t="s">
        <v>1054</v>
      </c>
      <c r="I44" s="230"/>
      <c r="J44" s="230"/>
      <c r="K44" s="230"/>
      <c r="L44" s="230"/>
      <c r="M44" s="231"/>
      <c r="P44" s="338" t="s">
        <v>730</v>
      </c>
    </row>
    <row r="45" spans="1:16">
      <c r="A45" s="7" t="s">
        <v>525</v>
      </c>
      <c r="B45" s="222" t="s">
        <v>1007</v>
      </c>
      <c r="C45" s="223" t="s">
        <v>1015</v>
      </c>
      <c r="D45" s="223" t="s">
        <v>1027</v>
      </c>
      <c r="E45" s="223" t="s">
        <v>1034</v>
      </c>
      <c r="F45" s="223" t="s">
        <v>1041</v>
      </c>
      <c r="G45" s="223" t="s">
        <v>1048</v>
      </c>
      <c r="H45" s="223" t="s">
        <v>1055</v>
      </c>
      <c r="I45" s="230"/>
      <c r="J45" s="230"/>
      <c r="K45" s="230"/>
      <c r="L45" s="230"/>
      <c r="M45" s="231"/>
      <c r="P45" s="338" t="s">
        <v>742</v>
      </c>
    </row>
    <row r="46" spans="1:16" ht="17" thickBot="1">
      <c r="A46" s="7" t="s">
        <v>526</v>
      </c>
      <c r="B46" s="337" t="s">
        <v>1008</v>
      </c>
      <c r="C46" s="335" t="s">
        <v>1016</v>
      </c>
      <c r="D46" s="335" t="s">
        <v>1028</v>
      </c>
      <c r="E46" s="335" t="s">
        <v>1035</v>
      </c>
      <c r="F46" s="335" t="s">
        <v>1042</v>
      </c>
      <c r="G46" s="335" t="s">
        <v>1049</v>
      </c>
      <c r="H46" s="340"/>
      <c r="I46" s="340"/>
      <c r="J46" s="340"/>
      <c r="K46" s="340"/>
      <c r="L46" s="340"/>
      <c r="M46" s="341"/>
      <c r="P46" s="338" t="s">
        <v>754</v>
      </c>
    </row>
    <row r="47" spans="1:16">
      <c r="P47" s="338" t="s">
        <v>766</v>
      </c>
    </row>
    <row r="48" spans="1:16">
      <c r="P48" s="338" t="s">
        <v>778</v>
      </c>
    </row>
    <row r="49" spans="16:16">
      <c r="P49" s="338" t="s">
        <v>790</v>
      </c>
    </row>
    <row r="50" spans="16:16">
      <c r="P50" s="339" t="s">
        <v>802</v>
      </c>
    </row>
    <row r="51" spans="16:16">
      <c r="P51" s="338" t="s">
        <v>719</v>
      </c>
    </row>
    <row r="52" spans="16:16">
      <c r="P52" s="338" t="s">
        <v>731</v>
      </c>
    </row>
    <row r="53" spans="16:16">
      <c r="P53" s="338" t="s">
        <v>743</v>
      </c>
    </row>
    <row r="54" spans="16:16">
      <c r="P54" s="338" t="s">
        <v>755</v>
      </c>
    </row>
    <row r="55" spans="16:16">
      <c r="P55" s="338" t="s">
        <v>767</v>
      </c>
    </row>
    <row r="56" spans="16:16">
      <c r="P56" s="338" t="s">
        <v>779</v>
      </c>
    </row>
    <row r="57" spans="16:16">
      <c r="P57" s="338" t="s">
        <v>791</v>
      </c>
    </row>
    <row r="58" spans="16:16">
      <c r="P58" s="339" t="s">
        <v>803</v>
      </c>
    </row>
    <row r="59" spans="16:16">
      <c r="P59" s="338" t="s">
        <v>720</v>
      </c>
    </row>
    <row r="60" spans="16:16">
      <c r="P60" s="338" t="s">
        <v>732</v>
      </c>
    </row>
    <row r="61" spans="16:16">
      <c r="P61" s="338" t="s">
        <v>744</v>
      </c>
    </row>
    <row r="62" spans="16:16">
      <c r="P62" s="338" t="s">
        <v>756</v>
      </c>
    </row>
    <row r="63" spans="16:16">
      <c r="P63" s="338" t="s">
        <v>768</v>
      </c>
    </row>
    <row r="64" spans="16:16">
      <c r="P64" s="338" t="s">
        <v>780</v>
      </c>
    </row>
    <row r="65" spans="16:16">
      <c r="P65" s="338" t="s">
        <v>792</v>
      </c>
    </row>
    <row r="66" spans="16:16">
      <c r="P66" s="339" t="s">
        <v>804</v>
      </c>
    </row>
    <row r="67" spans="16:16">
      <c r="P67" s="338" t="s">
        <v>721</v>
      </c>
    </row>
    <row r="68" spans="16:16">
      <c r="P68" s="338" t="s">
        <v>733</v>
      </c>
    </row>
    <row r="69" spans="16:16">
      <c r="P69" s="338" t="s">
        <v>745</v>
      </c>
    </row>
    <row r="70" spans="16:16">
      <c r="P70" s="338" t="s">
        <v>757</v>
      </c>
    </row>
    <row r="71" spans="16:16">
      <c r="P71" s="338" t="s">
        <v>769</v>
      </c>
    </row>
    <row r="72" spans="16:16">
      <c r="P72" s="338" t="s">
        <v>781</v>
      </c>
    </row>
    <row r="73" spans="16:16">
      <c r="P73" s="338" t="s">
        <v>793</v>
      </c>
    </row>
    <row r="74" spans="16:16">
      <c r="P74" s="339" t="s">
        <v>805</v>
      </c>
    </row>
    <row r="75" spans="16:16">
      <c r="P75" s="338" t="s">
        <v>722</v>
      </c>
    </row>
    <row r="76" spans="16:16">
      <c r="P76" s="338" t="s">
        <v>734</v>
      </c>
    </row>
    <row r="77" spans="16:16">
      <c r="P77" s="338" t="s">
        <v>746</v>
      </c>
    </row>
    <row r="78" spans="16:16">
      <c r="P78" s="338" t="s">
        <v>758</v>
      </c>
    </row>
    <row r="79" spans="16:16">
      <c r="P79" s="338" t="s">
        <v>770</v>
      </c>
    </row>
    <row r="80" spans="16:16">
      <c r="P80" s="338" t="s">
        <v>782</v>
      </c>
    </row>
    <row r="81" spans="16:16">
      <c r="P81" s="338" t="s">
        <v>794</v>
      </c>
    </row>
    <row r="82" spans="16:16">
      <c r="P82" s="339" t="s">
        <v>806</v>
      </c>
    </row>
    <row r="83" spans="16:16">
      <c r="P83" s="338" t="s">
        <v>723</v>
      </c>
    </row>
    <row r="84" spans="16:16">
      <c r="P84" s="338" t="s">
        <v>735</v>
      </c>
    </row>
    <row r="85" spans="16:16">
      <c r="P85" s="338" t="s">
        <v>747</v>
      </c>
    </row>
    <row r="86" spans="16:16">
      <c r="P86" s="338" t="s">
        <v>759</v>
      </c>
    </row>
    <row r="87" spans="16:16">
      <c r="P87" s="338" t="s">
        <v>771</v>
      </c>
    </row>
    <row r="88" spans="16:16">
      <c r="P88" s="338" t="s">
        <v>783</v>
      </c>
    </row>
    <row r="89" spans="16:16">
      <c r="P89" s="338" t="s">
        <v>795</v>
      </c>
    </row>
    <row r="90" spans="16:16">
      <c r="P90" s="339" t="s">
        <v>807</v>
      </c>
    </row>
    <row r="91" spans="16:16">
      <c r="P91" s="338" t="s">
        <v>724</v>
      </c>
    </row>
    <row r="92" spans="16:16">
      <c r="P92" s="338" t="s">
        <v>736</v>
      </c>
    </row>
    <row r="93" spans="16:16">
      <c r="P93" s="338" t="s">
        <v>748</v>
      </c>
    </row>
    <row r="94" spans="16:16">
      <c r="P94" s="338" t="s">
        <v>760</v>
      </c>
    </row>
    <row r="95" spans="16:16">
      <c r="P95" s="338" t="s">
        <v>772</v>
      </c>
    </row>
    <row r="96" spans="16:16">
      <c r="P96" s="338" t="s">
        <v>784</v>
      </c>
    </row>
    <row r="97" spans="16:16">
      <c r="P97" s="338" t="s">
        <v>796</v>
      </c>
    </row>
    <row r="98" spans="16:16">
      <c r="P98" s="339" t="s">
        <v>808</v>
      </c>
    </row>
    <row r="99" spans="16:16">
      <c r="P99" s="338" t="s">
        <v>809</v>
      </c>
    </row>
    <row r="100" spans="16:16">
      <c r="P100" s="338" t="s">
        <v>813</v>
      </c>
    </row>
    <row r="101" spans="16:16">
      <c r="P101" s="338" t="s">
        <v>817</v>
      </c>
    </row>
    <row r="102" spans="16:16">
      <c r="P102" s="338" t="s">
        <v>821</v>
      </c>
    </row>
    <row r="103" spans="16:16">
      <c r="P103" s="338" t="s">
        <v>825</v>
      </c>
    </row>
    <row r="104" spans="16:16">
      <c r="P104" s="338" t="s">
        <v>828</v>
      </c>
    </row>
    <row r="105" spans="16:16">
      <c r="P105" s="338" t="s">
        <v>831</v>
      </c>
    </row>
    <row r="106" spans="16:16">
      <c r="P106" s="339" t="s">
        <v>834</v>
      </c>
    </row>
    <row r="107" spans="16:16">
      <c r="P107" s="338" t="s">
        <v>810</v>
      </c>
    </row>
    <row r="108" spans="16:16">
      <c r="P108" s="338" t="s">
        <v>814</v>
      </c>
    </row>
    <row r="109" spans="16:16">
      <c r="P109" s="338" t="s">
        <v>818</v>
      </c>
    </row>
    <row r="110" spans="16:16">
      <c r="P110" s="338" t="s">
        <v>822</v>
      </c>
    </row>
    <row r="111" spans="16:16">
      <c r="P111" s="338" t="s">
        <v>826</v>
      </c>
    </row>
    <row r="112" spans="16:16">
      <c r="P112" s="338" t="s">
        <v>829</v>
      </c>
    </row>
    <row r="113" spans="16:16">
      <c r="P113" s="338" t="s">
        <v>832</v>
      </c>
    </row>
    <row r="114" spans="16:16">
      <c r="P114" s="339" t="s">
        <v>835</v>
      </c>
    </row>
    <row r="115" spans="16:16">
      <c r="P115" s="338" t="s">
        <v>811</v>
      </c>
    </row>
    <row r="116" spans="16:16">
      <c r="P116" s="338" t="s">
        <v>815</v>
      </c>
    </row>
    <row r="117" spans="16:16">
      <c r="P117" s="338" t="s">
        <v>819</v>
      </c>
    </row>
    <row r="118" spans="16:16">
      <c r="P118" s="338" t="s">
        <v>823</v>
      </c>
    </row>
    <row r="119" spans="16:16">
      <c r="P119" s="338" t="s">
        <v>827</v>
      </c>
    </row>
    <row r="120" spans="16:16">
      <c r="P120" s="338" t="s">
        <v>830</v>
      </c>
    </row>
    <row r="121" spans="16:16">
      <c r="P121" s="338" t="s">
        <v>833</v>
      </c>
    </row>
    <row r="122" spans="16:16">
      <c r="P122" s="339" t="s">
        <v>836</v>
      </c>
    </row>
    <row r="123" spans="16:16">
      <c r="P123" s="338" t="s">
        <v>812</v>
      </c>
    </row>
    <row r="124" spans="16:16">
      <c r="P124" s="338" t="s">
        <v>816</v>
      </c>
    </row>
    <row r="125" spans="16:16">
      <c r="P125" s="338" t="s">
        <v>820</v>
      </c>
    </row>
    <row r="126" spans="16:16">
      <c r="P126" s="338" t="s">
        <v>824</v>
      </c>
    </row>
    <row r="127" spans="16:16">
      <c r="P127" s="338" t="s">
        <v>837</v>
      </c>
    </row>
    <row r="128" spans="16:16">
      <c r="P128" s="338" t="s">
        <v>838</v>
      </c>
    </row>
    <row r="129" spans="16:16">
      <c r="P129" s="338" t="s">
        <v>839</v>
      </c>
    </row>
    <row r="130" spans="16:16">
      <c r="P130" s="338" t="s">
        <v>840</v>
      </c>
    </row>
    <row r="131" spans="16:16">
      <c r="P131" s="338" t="s">
        <v>841</v>
      </c>
    </row>
    <row r="132" spans="16:16">
      <c r="P132" s="338" t="s">
        <v>842</v>
      </c>
    </row>
    <row r="133" spans="16:16">
      <c r="P133" s="338" t="s">
        <v>843</v>
      </c>
    </row>
    <row r="134" spans="16:16">
      <c r="P134" s="338" t="s">
        <v>844</v>
      </c>
    </row>
    <row r="135" spans="16:16">
      <c r="P135" s="338" t="s">
        <v>845</v>
      </c>
    </row>
    <row r="136" spans="16:16">
      <c r="P136" s="338" t="s">
        <v>846</v>
      </c>
    </row>
    <row r="137" spans="16:16">
      <c r="P137" s="338" t="s">
        <v>847</v>
      </c>
    </row>
    <row r="138" spans="16:16">
      <c r="P138" s="338" t="s">
        <v>848</v>
      </c>
    </row>
    <row r="139" spans="16:16">
      <c r="P139" s="338" t="s">
        <v>849</v>
      </c>
    </row>
    <row r="140" spans="16:16">
      <c r="P140" s="338" t="s">
        <v>856</v>
      </c>
    </row>
    <row r="141" spans="16:16">
      <c r="P141" s="338" t="s">
        <v>857</v>
      </c>
    </row>
    <row r="142" spans="16:16">
      <c r="P142" s="338" t="s">
        <v>858</v>
      </c>
    </row>
    <row r="143" spans="16:16">
      <c r="P143" s="338" t="s">
        <v>859</v>
      </c>
    </row>
    <row r="144" spans="16:16">
      <c r="P144" s="338" t="s">
        <v>860</v>
      </c>
    </row>
    <row r="145" spans="16:16">
      <c r="P145" s="338" t="s">
        <v>861</v>
      </c>
    </row>
    <row r="146" spans="16:16">
      <c r="P146" s="338" t="s">
        <v>862</v>
      </c>
    </row>
    <row r="147" spans="16:16">
      <c r="P147" s="338" t="s">
        <v>850</v>
      </c>
    </row>
    <row r="148" spans="16:16">
      <c r="P148" s="338" t="s">
        <v>863</v>
      </c>
    </row>
    <row r="149" spans="16:16">
      <c r="P149" s="338" t="s">
        <v>864</v>
      </c>
    </row>
    <row r="150" spans="16:16">
      <c r="P150" s="338" t="s">
        <v>865</v>
      </c>
    </row>
    <row r="151" spans="16:16">
      <c r="P151" s="338" t="s">
        <v>866</v>
      </c>
    </row>
    <row r="152" spans="16:16">
      <c r="P152" s="338" t="s">
        <v>867</v>
      </c>
    </row>
    <row r="153" spans="16:16">
      <c r="P153" s="338" t="s">
        <v>868</v>
      </c>
    </row>
    <row r="154" spans="16:16">
      <c r="P154" s="338" t="s">
        <v>869</v>
      </c>
    </row>
    <row r="155" spans="16:16">
      <c r="P155" s="338" t="s">
        <v>851</v>
      </c>
    </row>
    <row r="156" spans="16:16">
      <c r="P156" s="338" t="s">
        <v>870</v>
      </c>
    </row>
    <row r="157" spans="16:16">
      <c r="P157" s="338" t="s">
        <v>871</v>
      </c>
    </row>
    <row r="158" spans="16:16">
      <c r="P158" s="338" t="s">
        <v>872</v>
      </c>
    </row>
    <row r="159" spans="16:16">
      <c r="P159" s="338" t="s">
        <v>873</v>
      </c>
    </row>
    <row r="160" spans="16:16">
      <c r="P160" s="338" t="s">
        <v>874</v>
      </c>
    </row>
    <row r="161" spans="16:16">
      <c r="P161" s="338" t="s">
        <v>875</v>
      </c>
    </row>
    <row r="162" spans="16:16">
      <c r="P162" s="338" t="s">
        <v>876</v>
      </c>
    </row>
    <row r="163" spans="16:16">
      <c r="P163" s="338" t="s">
        <v>852</v>
      </c>
    </row>
    <row r="164" spans="16:16">
      <c r="P164" s="338" t="s">
        <v>877</v>
      </c>
    </row>
    <row r="165" spans="16:16">
      <c r="P165" s="338" t="s">
        <v>878</v>
      </c>
    </row>
    <row r="166" spans="16:16">
      <c r="P166" s="338" t="s">
        <v>879</v>
      </c>
    </row>
    <row r="167" spans="16:16">
      <c r="P167" s="338" t="s">
        <v>880</v>
      </c>
    </row>
    <row r="168" spans="16:16">
      <c r="P168" s="338" t="s">
        <v>881</v>
      </c>
    </row>
    <row r="169" spans="16:16">
      <c r="P169" s="338" t="s">
        <v>882</v>
      </c>
    </row>
    <row r="170" spans="16:16">
      <c r="P170" s="338" t="s">
        <v>883</v>
      </c>
    </row>
    <row r="171" spans="16:16">
      <c r="P171" s="338" t="s">
        <v>853</v>
      </c>
    </row>
    <row r="172" spans="16:16">
      <c r="P172" s="338" t="s">
        <v>884</v>
      </c>
    </row>
    <row r="173" spans="16:16">
      <c r="P173" s="338" t="s">
        <v>885</v>
      </c>
    </row>
    <row r="174" spans="16:16">
      <c r="P174" s="338" t="s">
        <v>886</v>
      </c>
    </row>
    <row r="175" spans="16:16">
      <c r="P175" s="338" t="s">
        <v>887</v>
      </c>
    </row>
    <row r="176" spans="16:16">
      <c r="P176" s="338" t="s">
        <v>888</v>
      </c>
    </row>
    <row r="177" spans="16:16">
      <c r="P177" s="338" t="s">
        <v>889</v>
      </c>
    </row>
    <row r="178" spans="16:16">
      <c r="P178" s="338" t="s">
        <v>890</v>
      </c>
    </row>
    <row r="179" spans="16:16">
      <c r="P179" s="338" t="s">
        <v>854</v>
      </c>
    </row>
    <row r="180" spans="16:16">
      <c r="P180" s="338" t="s">
        <v>891</v>
      </c>
    </row>
    <row r="181" spans="16:16">
      <c r="P181" s="338" t="s">
        <v>892</v>
      </c>
    </row>
    <row r="182" spans="16:16">
      <c r="P182" s="338" t="s">
        <v>893</v>
      </c>
    </row>
    <row r="183" spans="16:16">
      <c r="P183" s="338" t="s">
        <v>894</v>
      </c>
    </row>
    <row r="184" spans="16:16">
      <c r="P184" s="338" t="s">
        <v>895</v>
      </c>
    </row>
    <row r="185" spans="16:16">
      <c r="P185" s="338" t="s">
        <v>896</v>
      </c>
    </row>
    <row r="186" spans="16:16">
      <c r="P186" s="338" t="s">
        <v>897</v>
      </c>
    </row>
    <row r="187" spans="16:16">
      <c r="P187" s="338" t="s">
        <v>855</v>
      </c>
    </row>
    <row r="188" spans="16:16">
      <c r="P188" s="338" t="s">
        <v>898</v>
      </c>
    </row>
    <row r="189" spans="16:16">
      <c r="P189" s="338" t="s">
        <v>899</v>
      </c>
    </row>
    <row r="190" spans="16:16">
      <c r="P190" s="338" t="s">
        <v>900</v>
      </c>
    </row>
    <row r="191" spans="16:16">
      <c r="P191" s="338" t="s">
        <v>901</v>
      </c>
    </row>
    <row r="192" spans="16:16">
      <c r="P192" s="338" t="s">
        <v>902</v>
      </c>
    </row>
    <row r="193" spans="16:16">
      <c r="P193" s="338" t="s">
        <v>903</v>
      </c>
    </row>
    <row r="194" spans="16:16">
      <c r="P194" s="338" t="s">
        <v>904</v>
      </c>
    </row>
    <row r="195" spans="16:16">
      <c r="P195" s="338" t="s">
        <v>905</v>
      </c>
    </row>
    <row r="196" spans="16:16">
      <c r="P196" s="338" t="s">
        <v>906</v>
      </c>
    </row>
    <row r="197" spans="16:16">
      <c r="P197" s="338" t="s">
        <v>907</v>
      </c>
    </row>
    <row r="198" spans="16:16">
      <c r="P198" s="338" t="s">
        <v>908</v>
      </c>
    </row>
    <row r="199" spans="16:16">
      <c r="P199" s="338" t="s">
        <v>909</v>
      </c>
    </row>
    <row r="200" spans="16:16">
      <c r="P200" s="338" t="s">
        <v>910</v>
      </c>
    </row>
    <row r="201" spans="16:16">
      <c r="P201" s="338" t="s">
        <v>911</v>
      </c>
    </row>
    <row r="202" spans="16:16">
      <c r="P202" s="338" t="s">
        <v>912</v>
      </c>
    </row>
    <row r="203" spans="16:16">
      <c r="P203" s="338" t="s">
        <v>913</v>
      </c>
    </row>
    <row r="204" spans="16:16">
      <c r="P204" s="338" t="s">
        <v>924</v>
      </c>
    </row>
    <row r="205" spans="16:16">
      <c r="P205" s="338" t="s">
        <v>925</v>
      </c>
    </row>
    <row r="206" spans="16:16">
      <c r="P206" s="338" t="s">
        <v>926</v>
      </c>
    </row>
    <row r="207" spans="16:16">
      <c r="P207" s="338" t="s">
        <v>927</v>
      </c>
    </row>
    <row r="208" spans="16:16">
      <c r="P208" s="338" t="s">
        <v>928</v>
      </c>
    </row>
    <row r="209" spans="16:16">
      <c r="P209" s="338" t="s">
        <v>929</v>
      </c>
    </row>
    <row r="210" spans="16:16">
      <c r="P210" s="338" t="s">
        <v>930</v>
      </c>
    </row>
    <row r="211" spans="16:16">
      <c r="P211" s="338" t="s">
        <v>914</v>
      </c>
    </row>
    <row r="212" spans="16:16">
      <c r="P212" s="338" t="s">
        <v>931</v>
      </c>
    </row>
    <row r="213" spans="16:16">
      <c r="P213" s="338" t="s">
        <v>932</v>
      </c>
    </row>
    <row r="214" spans="16:16">
      <c r="P214" s="338" t="s">
        <v>933</v>
      </c>
    </row>
    <row r="215" spans="16:16">
      <c r="P215" s="338" t="s">
        <v>934</v>
      </c>
    </row>
    <row r="216" spans="16:16">
      <c r="P216" s="338" t="s">
        <v>935</v>
      </c>
    </row>
    <row r="217" spans="16:16">
      <c r="P217" s="338" t="s">
        <v>936</v>
      </c>
    </row>
    <row r="218" spans="16:16">
      <c r="P218" s="338" t="s">
        <v>937</v>
      </c>
    </row>
    <row r="219" spans="16:16">
      <c r="P219" s="338" t="s">
        <v>915</v>
      </c>
    </row>
    <row r="220" spans="16:16">
      <c r="P220" s="338" t="s">
        <v>938</v>
      </c>
    </row>
    <row r="221" spans="16:16">
      <c r="P221" s="338" t="s">
        <v>939</v>
      </c>
    </row>
    <row r="222" spans="16:16">
      <c r="P222" s="338" t="s">
        <v>940</v>
      </c>
    </row>
    <row r="223" spans="16:16">
      <c r="P223" s="338" t="s">
        <v>941</v>
      </c>
    </row>
    <row r="224" spans="16:16">
      <c r="P224" s="338" t="s">
        <v>942</v>
      </c>
    </row>
    <row r="225" spans="16:16">
      <c r="P225" s="338" t="s">
        <v>943</v>
      </c>
    </row>
    <row r="226" spans="16:16">
      <c r="P226" s="338" t="s">
        <v>944</v>
      </c>
    </row>
    <row r="227" spans="16:16">
      <c r="P227" s="338" t="s">
        <v>916</v>
      </c>
    </row>
    <row r="228" spans="16:16">
      <c r="P228" s="338" t="s">
        <v>945</v>
      </c>
    </row>
    <row r="229" spans="16:16">
      <c r="P229" s="338" t="s">
        <v>946</v>
      </c>
    </row>
    <row r="230" spans="16:16">
      <c r="P230" s="338" t="s">
        <v>947</v>
      </c>
    </row>
    <row r="231" spans="16:16">
      <c r="P231" s="338" t="s">
        <v>948</v>
      </c>
    </row>
    <row r="232" spans="16:16">
      <c r="P232" s="338" t="s">
        <v>949</v>
      </c>
    </row>
    <row r="233" spans="16:16">
      <c r="P233" s="338" t="s">
        <v>950</v>
      </c>
    </row>
    <row r="234" spans="16:16">
      <c r="P234" s="338" t="s">
        <v>951</v>
      </c>
    </row>
    <row r="235" spans="16:16">
      <c r="P235" s="338" t="s">
        <v>917</v>
      </c>
    </row>
    <row r="236" spans="16:16">
      <c r="P236" s="338" t="s">
        <v>952</v>
      </c>
    </row>
    <row r="237" spans="16:16">
      <c r="P237" s="338" t="s">
        <v>953</v>
      </c>
    </row>
    <row r="238" spans="16:16">
      <c r="P238" s="338" t="s">
        <v>954</v>
      </c>
    </row>
    <row r="239" spans="16:16">
      <c r="P239" s="338" t="s">
        <v>955</v>
      </c>
    </row>
    <row r="240" spans="16:16">
      <c r="P240" s="338" t="s">
        <v>956</v>
      </c>
    </row>
    <row r="241" spans="16:16">
      <c r="P241" s="338" t="s">
        <v>957</v>
      </c>
    </row>
    <row r="242" spans="16:16">
      <c r="P242" s="338" t="s">
        <v>958</v>
      </c>
    </row>
    <row r="243" spans="16:16">
      <c r="P243" s="338" t="s">
        <v>918</v>
      </c>
    </row>
    <row r="244" spans="16:16">
      <c r="P244" s="338" t="s">
        <v>959</v>
      </c>
    </row>
    <row r="245" spans="16:16">
      <c r="P245" s="338" t="s">
        <v>960</v>
      </c>
    </row>
    <row r="246" spans="16:16">
      <c r="P246" s="338" t="s">
        <v>961</v>
      </c>
    </row>
    <row r="247" spans="16:16">
      <c r="P247" s="338" t="s">
        <v>962</v>
      </c>
    </row>
    <row r="248" spans="16:16">
      <c r="P248" s="338" t="s">
        <v>963</v>
      </c>
    </row>
    <row r="249" spans="16:16">
      <c r="P249" s="338" t="s">
        <v>964</v>
      </c>
    </row>
    <row r="250" spans="16:16">
      <c r="P250" s="338" t="s">
        <v>965</v>
      </c>
    </row>
    <row r="251" spans="16:16">
      <c r="P251" s="338" t="s">
        <v>919</v>
      </c>
    </row>
    <row r="252" spans="16:16">
      <c r="P252" s="338" t="s">
        <v>966</v>
      </c>
    </row>
    <row r="253" spans="16:16">
      <c r="P253" s="338" t="s">
        <v>967</v>
      </c>
    </row>
    <row r="254" spans="16:16">
      <c r="P254" s="338" t="s">
        <v>968</v>
      </c>
    </row>
    <row r="255" spans="16:16">
      <c r="P255" s="338" t="s">
        <v>969</v>
      </c>
    </row>
    <row r="256" spans="16:16">
      <c r="P256" s="338" t="s">
        <v>970</v>
      </c>
    </row>
    <row r="257" spans="16:16">
      <c r="P257" s="338" t="s">
        <v>971</v>
      </c>
    </row>
    <row r="258" spans="16:16">
      <c r="P258" s="338" t="s">
        <v>920</v>
      </c>
    </row>
    <row r="259" spans="16:16">
      <c r="P259" s="338" t="s">
        <v>972</v>
      </c>
    </row>
    <row r="260" spans="16:16">
      <c r="P260" s="338" t="s">
        <v>976</v>
      </c>
    </row>
    <row r="261" spans="16:16">
      <c r="P261" s="338" t="s">
        <v>977</v>
      </c>
    </row>
    <row r="262" spans="16:16">
      <c r="P262" s="338" t="s">
        <v>978</v>
      </c>
    </row>
    <row r="263" spans="16:16">
      <c r="P263" s="338" t="s">
        <v>979</v>
      </c>
    </row>
    <row r="264" spans="16:16">
      <c r="P264" s="338" t="s">
        <v>980</v>
      </c>
    </row>
    <row r="265" spans="16:16">
      <c r="P265" s="338" t="s">
        <v>981</v>
      </c>
    </row>
    <row r="266" spans="16:16">
      <c r="P266" s="338" t="s">
        <v>921</v>
      </c>
    </row>
    <row r="267" spans="16:16">
      <c r="P267" s="338" t="s">
        <v>982</v>
      </c>
    </row>
    <row r="268" spans="16:16">
      <c r="P268" s="338" t="s">
        <v>973</v>
      </c>
    </row>
    <row r="269" spans="16:16">
      <c r="P269" s="338" t="s">
        <v>985</v>
      </c>
    </row>
    <row r="270" spans="16:16">
      <c r="P270" s="338" t="s">
        <v>986</v>
      </c>
    </row>
    <row r="271" spans="16:16">
      <c r="P271" s="338" t="s">
        <v>987</v>
      </c>
    </row>
    <row r="272" spans="16:16">
      <c r="P272" s="338" t="s">
        <v>988</v>
      </c>
    </row>
    <row r="273" spans="16:16">
      <c r="P273" s="338" t="s">
        <v>989</v>
      </c>
    </row>
    <row r="274" spans="16:16">
      <c r="P274" s="338" t="s">
        <v>922</v>
      </c>
    </row>
    <row r="275" spans="16:16">
      <c r="P275" s="338" t="s">
        <v>983</v>
      </c>
    </row>
    <row r="276" spans="16:16">
      <c r="P276" s="338" t="s">
        <v>990</v>
      </c>
    </row>
    <row r="277" spans="16:16">
      <c r="P277" s="338" t="s">
        <v>974</v>
      </c>
    </row>
    <row r="278" spans="16:16">
      <c r="P278" s="338" t="s">
        <v>991</v>
      </c>
    </row>
    <row r="279" spans="16:16">
      <c r="P279" s="338" t="s">
        <v>992</v>
      </c>
    </row>
    <row r="280" spans="16:16">
      <c r="P280" s="338" t="s">
        <v>993</v>
      </c>
    </row>
    <row r="281" spans="16:16">
      <c r="P281" s="338" t="s">
        <v>994</v>
      </c>
    </row>
    <row r="282" spans="16:16">
      <c r="P282" s="338" t="s">
        <v>923</v>
      </c>
    </row>
    <row r="283" spans="16:16">
      <c r="P283" s="338" t="s">
        <v>984</v>
      </c>
    </row>
    <row r="284" spans="16:16">
      <c r="P284" s="338" t="s">
        <v>995</v>
      </c>
    </row>
    <row r="285" spans="16:16">
      <c r="P285" s="338" t="s">
        <v>996</v>
      </c>
    </row>
    <row r="286" spans="16:16">
      <c r="P286" s="338" t="s">
        <v>975</v>
      </c>
    </row>
    <row r="287" spans="16:16">
      <c r="P287" s="338" t="s">
        <v>997</v>
      </c>
    </row>
    <row r="288" spans="16:16">
      <c r="P288" s="338" t="s">
        <v>998</v>
      </c>
    </row>
    <row r="289" spans="16:16">
      <c r="P289" s="338" t="s">
        <v>999</v>
      </c>
    </row>
    <row r="290" spans="16:16">
      <c r="P290" s="338" t="s">
        <v>1000</v>
      </c>
    </row>
    <row r="291" spans="16:16">
      <c r="P291" s="338" t="s">
        <v>1001</v>
      </c>
    </row>
    <row r="292" spans="16:16">
      <c r="P292" s="338" t="s">
        <v>1002</v>
      </c>
    </row>
    <row r="293" spans="16:16">
      <c r="P293" s="338" t="s">
        <v>1003</v>
      </c>
    </row>
    <row r="294" spans="16:16">
      <c r="P294" s="338" t="s">
        <v>1004</v>
      </c>
    </row>
    <row r="295" spans="16:16">
      <c r="P295" s="338" t="s">
        <v>1005</v>
      </c>
    </row>
    <row r="296" spans="16:16">
      <c r="P296" s="338" t="s">
        <v>1006</v>
      </c>
    </row>
    <row r="297" spans="16:16">
      <c r="P297" s="338" t="s">
        <v>1007</v>
      </c>
    </row>
    <row r="298" spans="16:16">
      <c r="P298" s="338" t="s">
        <v>1008</v>
      </c>
    </row>
    <row r="299" spans="16:16">
      <c r="P299" s="338" t="s">
        <v>1009</v>
      </c>
    </row>
    <row r="300" spans="16:16">
      <c r="P300" s="338" t="s">
        <v>1010</v>
      </c>
    </row>
    <row r="301" spans="16:16">
      <c r="P301" s="338" t="s">
        <v>1011</v>
      </c>
    </row>
    <row r="302" spans="16:16">
      <c r="P302" s="338" t="s">
        <v>1012</v>
      </c>
    </row>
    <row r="303" spans="16:16">
      <c r="P303" s="338" t="s">
        <v>1013</v>
      </c>
    </row>
    <row r="304" spans="16:16">
      <c r="P304" s="338" t="s">
        <v>1014</v>
      </c>
    </row>
    <row r="305" spans="16:16">
      <c r="P305" s="338" t="s">
        <v>1015</v>
      </c>
    </row>
    <row r="306" spans="16:16">
      <c r="P306" s="338" t="s">
        <v>1016</v>
      </c>
    </row>
    <row r="307" spans="16:16">
      <c r="P307" s="338" t="s">
        <v>1017</v>
      </c>
    </row>
    <row r="308" spans="16:16">
      <c r="P308" s="338" t="s">
        <v>1022</v>
      </c>
    </row>
    <row r="309" spans="16:16">
      <c r="P309" s="338" t="s">
        <v>1023</v>
      </c>
    </row>
    <row r="310" spans="16:16">
      <c r="P310" s="338" t="s">
        <v>1024</v>
      </c>
    </row>
    <row r="311" spans="16:16">
      <c r="P311" s="338" t="s">
        <v>1025</v>
      </c>
    </row>
    <row r="312" spans="16:16">
      <c r="P312" s="338" t="s">
        <v>1026</v>
      </c>
    </row>
    <row r="313" spans="16:16">
      <c r="P313" s="338" t="s">
        <v>1027</v>
      </c>
    </row>
    <row r="314" spans="16:16">
      <c r="P314" s="338" t="s">
        <v>1028</v>
      </c>
    </row>
    <row r="315" spans="16:16">
      <c r="P315" s="338" t="s">
        <v>1018</v>
      </c>
    </row>
    <row r="316" spans="16:16">
      <c r="P316" s="338" t="s">
        <v>1029</v>
      </c>
    </row>
    <row r="317" spans="16:16">
      <c r="P317" s="338" t="s">
        <v>1030</v>
      </c>
    </row>
    <row r="318" spans="16:16">
      <c r="P318" s="338" t="s">
        <v>1031</v>
      </c>
    </row>
    <row r="319" spans="16:16">
      <c r="P319" s="338" t="s">
        <v>1032</v>
      </c>
    </row>
    <row r="320" spans="16:16">
      <c r="P320" s="338" t="s">
        <v>1033</v>
      </c>
    </row>
    <row r="321" spans="16:16">
      <c r="P321" s="338" t="s">
        <v>1034</v>
      </c>
    </row>
    <row r="322" spans="16:16">
      <c r="P322" s="338" t="s">
        <v>1035</v>
      </c>
    </row>
    <row r="323" spans="16:16">
      <c r="P323" s="338" t="s">
        <v>1019</v>
      </c>
    </row>
    <row r="324" spans="16:16">
      <c r="P324" s="338" t="s">
        <v>1036</v>
      </c>
    </row>
    <row r="325" spans="16:16">
      <c r="P325" s="338" t="s">
        <v>1037</v>
      </c>
    </row>
    <row r="326" spans="16:16">
      <c r="P326" s="338" t="s">
        <v>1038</v>
      </c>
    </row>
    <row r="327" spans="16:16">
      <c r="P327" s="338" t="s">
        <v>1039</v>
      </c>
    </row>
    <row r="328" spans="16:16">
      <c r="P328" s="338" t="s">
        <v>1040</v>
      </c>
    </row>
    <row r="329" spans="16:16">
      <c r="P329" s="338" t="s">
        <v>1041</v>
      </c>
    </row>
    <row r="330" spans="16:16">
      <c r="P330" s="338" t="s">
        <v>1042</v>
      </c>
    </row>
    <row r="331" spans="16:16">
      <c r="P331" s="338" t="s">
        <v>1020</v>
      </c>
    </row>
    <row r="332" spans="16:16">
      <c r="P332" s="338" t="s">
        <v>1043</v>
      </c>
    </row>
    <row r="333" spans="16:16">
      <c r="P333" s="338" t="s">
        <v>1044</v>
      </c>
    </row>
    <row r="334" spans="16:16">
      <c r="P334" s="338" t="s">
        <v>1045</v>
      </c>
    </row>
    <row r="335" spans="16:16">
      <c r="P335" s="338" t="s">
        <v>1046</v>
      </c>
    </row>
    <row r="336" spans="16:16">
      <c r="P336" s="338" t="s">
        <v>1047</v>
      </c>
    </row>
    <row r="337" spans="16:16">
      <c r="P337" s="338" t="s">
        <v>1048</v>
      </c>
    </row>
    <row r="338" spans="16:16">
      <c r="P338" s="338" t="s">
        <v>1049</v>
      </c>
    </row>
    <row r="339" spans="16:16">
      <c r="P339" s="338" t="s">
        <v>1021</v>
      </c>
    </row>
    <row r="340" spans="16:16">
      <c r="P340" s="338" t="s">
        <v>1050</v>
      </c>
    </row>
    <row r="341" spans="16:16">
      <c r="P341" s="338" t="s">
        <v>1051</v>
      </c>
    </row>
    <row r="342" spans="16:16">
      <c r="P342" s="338" t="s">
        <v>1052</v>
      </c>
    </row>
    <row r="343" spans="16:16">
      <c r="P343" s="338" t="s">
        <v>1053</v>
      </c>
    </row>
    <row r="344" spans="16:16">
      <c r="P344" s="338" t="s">
        <v>1054</v>
      </c>
    </row>
    <row r="345" spans="16:16">
      <c r="P345" s="338" t="s">
        <v>1055</v>
      </c>
    </row>
  </sheetData>
  <phoneticPr fontId="7" type="noConversion"/>
  <pageMargins left="0.7" right="0.7" top="0.75" bottom="0.75" header="0.3" footer="0.3"/>
  <pageSetup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5091F9-F76A-C547-ADCD-7BD1B4B04A14}">
  <sheetPr>
    <pageSetUpPr fitToPage="1"/>
  </sheetPr>
  <dimension ref="A1:G221"/>
  <sheetViews>
    <sheetView workbookViewId="0">
      <selection activeCell="B1" sqref="B1:E1"/>
    </sheetView>
  </sheetViews>
  <sheetFormatPr baseColWidth="10" defaultColWidth="10.7109375" defaultRowHeight="16"/>
  <cols>
    <col min="1" max="1" width="7.140625" style="1" bestFit="1" customWidth="1"/>
    <col min="2" max="3" width="7.42578125" style="1" bestFit="1" customWidth="1"/>
    <col min="4" max="4" width="10.7109375" style="1"/>
    <col min="5" max="5" width="5.28515625" style="1" bestFit="1" customWidth="1"/>
    <col min="6" max="6" width="9.140625" style="26" bestFit="1" customWidth="1"/>
    <col min="7" max="16384" width="10.7109375" style="1"/>
  </cols>
  <sheetData>
    <row r="1" spans="1:7" ht="35" thickBot="1">
      <c r="A1" s="5" t="s">
        <v>486</v>
      </c>
      <c r="B1" s="72" t="s">
        <v>487</v>
      </c>
      <c r="C1" s="72" t="s">
        <v>488</v>
      </c>
      <c r="D1" s="73" t="s">
        <v>489</v>
      </c>
      <c r="E1" s="83" t="s">
        <v>490</v>
      </c>
      <c r="F1" s="33" t="s">
        <v>491</v>
      </c>
    </row>
    <row r="2" spans="1:7" ht="17" thickTop="1">
      <c r="A2" s="43" t="s">
        <v>19</v>
      </c>
      <c r="B2" s="71">
        <v>1.89</v>
      </c>
      <c r="C2" s="71">
        <v>1.71</v>
      </c>
      <c r="D2" s="71">
        <v>118</v>
      </c>
      <c r="E2" s="84" t="s">
        <v>492</v>
      </c>
      <c r="F2" s="34"/>
      <c r="G2" s="1" t="s">
        <v>493</v>
      </c>
    </row>
    <row r="3" spans="1:7">
      <c r="A3" s="44" t="s">
        <v>24</v>
      </c>
      <c r="B3" s="32">
        <v>1.9</v>
      </c>
      <c r="C3" s="32">
        <v>1.77</v>
      </c>
      <c r="D3" s="32">
        <v>107</v>
      </c>
      <c r="E3" s="37" t="s">
        <v>492</v>
      </c>
      <c r="F3" s="54"/>
      <c r="G3" s="1" t="s">
        <v>494</v>
      </c>
    </row>
    <row r="4" spans="1:7">
      <c r="A4" s="44" t="s">
        <v>26</v>
      </c>
      <c r="B4" s="32">
        <v>1.91</v>
      </c>
      <c r="C4" s="32">
        <v>1.8</v>
      </c>
      <c r="D4" s="32">
        <v>81.3</v>
      </c>
      <c r="E4" s="37" t="s">
        <v>492</v>
      </c>
      <c r="F4" s="54"/>
      <c r="G4" s="1" t="s">
        <v>495</v>
      </c>
    </row>
    <row r="5" spans="1:7">
      <c r="A5" s="44" t="s">
        <v>28</v>
      </c>
      <c r="B5" s="32">
        <v>1.76</v>
      </c>
      <c r="C5" s="32">
        <v>1.81</v>
      </c>
      <c r="D5" s="32">
        <v>82.3</v>
      </c>
      <c r="E5" s="37" t="s">
        <v>492</v>
      </c>
      <c r="F5" s="54"/>
    </row>
    <row r="6" spans="1:7">
      <c r="A6" s="44" t="s">
        <v>30</v>
      </c>
      <c r="B6" s="32">
        <v>1.83</v>
      </c>
      <c r="C6" s="32">
        <v>1.96</v>
      </c>
      <c r="D6" s="32">
        <v>48.7</v>
      </c>
      <c r="E6" s="37" t="s">
        <v>492</v>
      </c>
      <c r="F6" s="54"/>
    </row>
    <row r="7" spans="1:7">
      <c r="A7" s="36" t="s">
        <v>32</v>
      </c>
      <c r="B7" s="32">
        <v>1.89</v>
      </c>
      <c r="C7" s="32">
        <v>1.73</v>
      </c>
      <c r="D7" s="39">
        <v>42.3</v>
      </c>
      <c r="E7" s="37" t="s">
        <v>492</v>
      </c>
      <c r="F7" s="54"/>
    </row>
    <row r="8" spans="1:7">
      <c r="A8" s="44" t="s">
        <v>34</v>
      </c>
      <c r="B8" s="32">
        <v>1.85</v>
      </c>
      <c r="C8" s="32">
        <v>1.7</v>
      </c>
      <c r="D8" s="32">
        <v>119</v>
      </c>
      <c r="E8" s="37" t="s">
        <v>492</v>
      </c>
      <c r="F8" s="54"/>
    </row>
    <row r="9" spans="1:7">
      <c r="A9" s="69" t="s">
        <v>36</v>
      </c>
      <c r="B9" s="39">
        <v>1.94</v>
      </c>
      <c r="C9" s="39">
        <v>1.74</v>
      </c>
      <c r="D9" s="39">
        <v>108</v>
      </c>
      <c r="E9" s="37" t="s">
        <v>492</v>
      </c>
      <c r="F9" s="85" t="s">
        <v>496</v>
      </c>
    </row>
    <row r="10" spans="1:7">
      <c r="A10" s="44" t="s">
        <v>38</v>
      </c>
      <c r="B10" s="32">
        <v>1.81</v>
      </c>
      <c r="C10" s="32">
        <v>1.89</v>
      </c>
      <c r="D10" s="32">
        <v>78.7</v>
      </c>
      <c r="E10" s="37" t="s">
        <v>492</v>
      </c>
      <c r="F10" s="54"/>
    </row>
    <row r="11" spans="1:7">
      <c r="A11" s="44" t="s">
        <v>41</v>
      </c>
      <c r="B11" s="32">
        <v>1.83</v>
      </c>
      <c r="C11" s="32">
        <v>1.75</v>
      </c>
      <c r="D11" s="32">
        <v>77.2</v>
      </c>
      <c r="E11" s="37" t="s">
        <v>492</v>
      </c>
      <c r="F11" s="54"/>
    </row>
    <row r="12" spans="1:7">
      <c r="A12" s="44" t="s">
        <v>46</v>
      </c>
      <c r="B12" s="32">
        <v>1.9</v>
      </c>
      <c r="C12" s="32">
        <v>1.71</v>
      </c>
      <c r="D12" s="32">
        <v>60.3</v>
      </c>
      <c r="E12" s="37" t="s">
        <v>492</v>
      </c>
      <c r="F12" s="54"/>
    </row>
    <row r="13" spans="1:7">
      <c r="A13" s="69" t="s">
        <v>48</v>
      </c>
      <c r="B13" s="39">
        <v>1.91</v>
      </c>
      <c r="C13" s="39">
        <v>1.78</v>
      </c>
      <c r="D13">
        <v>87.1</v>
      </c>
      <c r="E13" s="37" t="s">
        <v>492</v>
      </c>
      <c r="F13" s="85" t="s">
        <v>496</v>
      </c>
    </row>
    <row r="14" spans="1:7">
      <c r="A14" s="36" t="s">
        <v>50</v>
      </c>
      <c r="B14" s="32">
        <v>1.85</v>
      </c>
      <c r="C14" s="32">
        <v>1.72</v>
      </c>
      <c r="D14" s="39">
        <v>30.7</v>
      </c>
      <c r="E14" s="37" t="s">
        <v>492</v>
      </c>
      <c r="F14" s="54"/>
    </row>
    <row r="15" spans="1:7">
      <c r="A15" s="36" t="s">
        <v>52</v>
      </c>
      <c r="B15" s="32">
        <v>1.87</v>
      </c>
      <c r="C15" s="32">
        <v>1.72</v>
      </c>
      <c r="D15" s="39">
        <v>56.9</v>
      </c>
      <c r="E15" s="37" t="s">
        <v>492</v>
      </c>
      <c r="F15" s="54"/>
    </row>
    <row r="16" spans="1:7">
      <c r="A16" s="36" t="s">
        <v>54</v>
      </c>
      <c r="B16" s="32">
        <v>1.84</v>
      </c>
      <c r="C16" s="32">
        <v>1.74</v>
      </c>
      <c r="D16" s="39">
        <v>55.3</v>
      </c>
      <c r="E16" s="37" t="s">
        <v>492</v>
      </c>
      <c r="F16" s="54"/>
    </row>
    <row r="17" spans="1:6">
      <c r="A17" s="44" t="s">
        <v>56</v>
      </c>
      <c r="B17" s="32">
        <v>1.87</v>
      </c>
      <c r="C17" s="32">
        <v>1.87</v>
      </c>
      <c r="D17" s="32">
        <v>193</v>
      </c>
      <c r="E17" s="37" t="s">
        <v>492</v>
      </c>
      <c r="F17" s="54"/>
    </row>
    <row r="18" spans="1:6">
      <c r="A18" s="44" t="s">
        <v>58</v>
      </c>
      <c r="B18" s="32">
        <v>1.86</v>
      </c>
      <c r="C18" s="32">
        <v>1.82</v>
      </c>
      <c r="D18" s="32">
        <v>172</v>
      </c>
      <c r="E18" s="37" t="s">
        <v>492</v>
      </c>
      <c r="F18" s="54"/>
    </row>
    <row r="19" spans="1:6">
      <c r="A19" s="44" t="s">
        <v>60</v>
      </c>
      <c r="B19" s="32">
        <v>1.85</v>
      </c>
      <c r="C19" s="32">
        <v>1.73</v>
      </c>
      <c r="D19" s="32">
        <v>61.9</v>
      </c>
      <c r="E19" s="37" t="s">
        <v>492</v>
      </c>
      <c r="F19" s="54"/>
    </row>
    <row r="20" spans="1:6">
      <c r="A20" s="36" t="s">
        <v>62</v>
      </c>
      <c r="B20" s="32">
        <v>1.87</v>
      </c>
      <c r="C20" s="32">
        <v>1.77</v>
      </c>
      <c r="D20" s="39">
        <v>91.3</v>
      </c>
      <c r="E20" s="37" t="s">
        <v>492</v>
      </c>
      <c r="F20" s="54"/>
    </row>
    <row r="21" spans="1:6">
      <c r="A21" s="69" t="s">
        <v>64</v>
      </c>
      <c r="B21" s="39">
        <v>1.91</v>
      </c>
      <c r="C21" s="39">
        <v>1.85</v>
      </c>
      <c r="D21" s="39">
        <v>164</v>
      </c>
      <c r="E21" s="37" t="s">
        <v>492</v>
      </c>
      <c r="F21" s="85" t="s">
        <v>496</v>
      </c>
    </row>
    <row r="22" spans="1:6">
      <c r="A22" s="44" t="s">
        <v>66</v>
      </c>
      <c r="B22" s="32">
        <v>1.88</v>
      </c>
      <c r="C22" s="32">
        <v>1.78</v>
      </c>
      <c r="D22" s="32">
        <v>248</v>
      </c>
      <c r="E22" s="37" t="s">
        <v>492</v>
      </c>
      <c r="F22" s="54"/>
    </row>
    <row r="23" spans="1:6">
      <c r="A23" s="44" t="s">
        <v>68</v>
      </c>
      <c r="B23" s="32">
        <v>1.86</v>
      </c>
      <c r="C23" s="32">
        <v>1.8</v>
      </c>
      <c r="D23" s="32">
        <v>275</v>
      </c>
      <c r="E23" s="37" t="s">
        <v>492</v>
      </c>
      <c r="F23" s="54"/>
    </row>
    <row r="24" spans="1:6">
      <c r="A24" s="44" t="s">
        <v>70</v>
      </c>
      <c r="B24" s="32">
        <v>1.84</v>
      </c>
      <c r="C24" s="32">
        <v>1.83</v>
      </c>
      <c r="D24" s="32">
        <v>122</v>
      </c>
      <c r="E24" s="37" t="s">
        <v>492</v>
      </c>
      <c r="F24" s="54"/>
    </row>
    <row r="25" spans="1:6" ht="17" thickBot="1">
      <c r="A25" s="74" t="s">
        <v>72</v>
      </c>
      <c r="B25" s="53">
        <v>1.85</v>
      </c>
      <c r="C25" s="53">
        <v>2.09</v>
      </c>
      <c r="D25" s="53">
        <v>122</v>
      </c>
      <c r="E25" s="81" t="s">
        <v>492</v>
      </c>
      <c r="F25" s="86"/>
    </row>
    <row r="26" spans="1:6">
      <c r="A26" s="52" t="s">
        <v>74</v>
      </c>
      <c r="B26" s="49">
        <v>1.89</v>
      </c>
      <c r="C26" s="49">
        <v>2.06</v>
      </c>
      <c r="D26" s="49">
        <v>83.6</v>
      </c>
      <c r="E26" s="75" t="s">
        <v>492</v>
      </c>
      <c r="F26" s="76"/>
    </row>
    <row r="27" spans="1:6">
      <c r="A27" s="44" t="s">
        <v>77</v>
      </c>
      <c r="B27" s="32">
        <v>1.88</v>
      </c>
      <c r="C27" s="32">
        <v>1.85</v>
      </c>
      <c r="D27" s="32">
        <v>123</v>
      </c>
      <c r="E27" s="70" t="s">
        <v>492</v>
      </c>
      <c r="F27" s="77"/>
    </row>
    <row r="28" spans="1:6">
      <c r="A28" s="69" t="s">
        <v>79</v>
      </c>
      <c r="B28" s="39">
        <v>1.86</v>
      </c>
      <c r="C28" s="39">
        <v>1.74</v>
      </c>
      <c r="D28" s="39">
        <v>111</v>
      </c>
      <c r="E28" s="70" t="s">
        <v>492</v>
      </c>
      <c r="F28" s="78" t="s">
        <v>496</v>
      </c>
    </row>
    <row r="29" spans="1:6">
      <c r="A29" s="44" t="s">
        <v>81</v>
      </c>
      <c r="B29" s="32">
        <v>1.84</v>
      </c>
      <c r="C29" s="32">
        <v>1.95</v>
      </c>
      <c r="D29" s="32">
        <v>138</v>
      </c>
      <c r="E29" s="70" t="s">
        <v>492</v>
      </c>
      <c r="F29" s="77"/>
    </row>
    <row r="30" spans="1:6">
      <c r="A30" s="44" t="s">
        <v>83</v>
      </c>
      <c r="B30" s="32">
        <v>1.85</v>
      </c>
      <c r="C30" s="32">
        <v>1.88</v>
      </c>
      <c r="D30" s="32">
        <v>45.1</v>
      </c>
      <c r="E30" s="70" t="s">
        <v>492</v>
      </c>
      <c r="F30" s="77"/>
    </row>
    <row r="31" spans="1:6">
      <c r="A31" s="36" t="s">
        <v>85</v>
      </c>
      <c r="B31" s="32">
        <v>1.91</v>
      </c>
      <c r="C31" s="32">
        <v>1.71</v>
      </c>
      <c r="D31" s="32">
        <v>71.900000000000006</v>
      </c>
      <c r="E31" s="70" t="s">
        <v>492</v>
      </c>
      <c r="F31" s="77"/>
    </row>
    <row r="32" spans="1:6">
      <c r="A32" s="44" t="s">
        <v>87</v>
      </c>
      <c r="B32" s="32">
        <v>1.81</v>
      </c>
      <c r="C32" s="32">
        <v>2</v>
      </c>
      <c r="D32">
        <v>115</v>
      </c>
      <c r="E32" s="70" t="s">
        <v>492</v>
      </c>
      <c r="F32" s="79"/>
    </row>
    <row r="33" spans="1:6">
      <c r="A33" s="44" t="s">
        <v>89</v>
      </c>
      <c r="B33" s="32">
        <v>1.9</v>
      </c>
      <c r="C33" s="32">
        <v>1.73</v>
      </c>
      <c r="D33">
        <v>193</v>
      </c>
      <c r="E33" s="70" t="s">
        <v>492</v>
      </c>
      <c r="F33" s="79"/>
    </row>
    <row r="34" spans="1:6">
      <c r="A34" s="44" t="s">
        <v>91</v>
      </c>
      <c r="B34" s="32">
        <v>1.88</v>
      </c>
      <c r="C34" s="32">
        <v>2.13</v>
      </c>
      <c r="D34" s="32">
        <v>64.400000000000006</v>
      </c>
      <c r="E34" s="70" t="s">
        <v>492</v>
      </c>
      <c r="F34" s="77"/>
    </row>
    <row r="35" spans="1:6">
      <c r="A35" s="44" t="s">
        <v>93</v>
      </c>
      <c r="B35" s="32">
        <v>1.85</v>
      </c>
      <c r="C35" s="32">
        <v>1.75</v>
      </c>
      <c r="D35" s="32">
        <v>84.3</v>
      </c>
      <c r="E35" s="70" t="s">
        <v>492</v>
      </c>
      <c r="F35" s="77"/>
    </row>
    <row r="36" spans="1:6">
      <c r="A36" s="44" t="s">
        <v>95</v>
      </c>
      <c r="B36" s="32">
        <v>1.88</v>
      </c>
      <c r="C36" s="32">
        <v>1.73</v>
      </c>
      <c r="D36" s="32">
        <v>60.9</v>
      </c>
      <c r="E36" s="70" t="s">
        <v>492</v>
      </c>
      <c r="F36" s="77"/>
    </row>
    <row r="37" spans="1:6">
      <c r="A37" s="44" t="s">
        <v>97</v>
      </c>
      <c r="B37" s="32">
        <v>1.87</v>
      </c>
      <c r="C37" s="32">
        <v>2.25</v>
      </c>
      <c r="D37" s="32">
        <v>65.2</v>
      </c>
      <c r="E37" s="70" t="s">
        <v>492</v>
      </c>
      <c r="F37" s="77"/>
    </row>
    <row r="38" spans="1:6">
      <c r="A38" s="44" t="s">
        <v>99</v>
      </c>
      <c r="B38" s="32">
        <v>1.9</v>
      </c>
      <c r="C38" s="32">
        <v>1.73</v>
      </c>
      <c r="D38" s="32">
        <v>90.7</v>
      </c>
      <c r="E38" s="70" t="s">
        <v>492</v>
      </c>
      <c r="F38" s="77"/>
    </row>
    <row r="39" spans="1:6">
      <c r="A39" s="44" t="s">
        <v>101</v>
      </c>
      <c r="B39" s="32">
        <v>1.89</v>
      </c>
      <c r="C39" s="32">
        <v>1.86</v>
      </c>
      <c r="D39" s="32">
        <v>176</v>
      </c>
      <c r="E39" s="70" t="s">
        <v>492</v>
      </c>
      <c r="F39" s="77"/>
    </row>
    <row r="40" spans="1:6">
      <c r="A40" s="44" t="s">
        <v>103</v>
      </c>
      <c r="B40" s="32">
        <v>1.83</v>
      </c>
      <c r="C40" s="32">
        <v>1.86</v>
      </c>
      <c r="D40" s="32">
        <v>80.400000000000006</v>
      </c>
      <c r="E40" s="70" t="s">
        <v>492</v>
      </c>
      <c r="F40" s="77"/>
    </row>
    <row r="41" spans="1:6">
      <c r="A41" s="69" t="s">
        <v>105</v>
      </c>
      <c r="B41" s="32">
        <v>1.91</v>
      </c>
      <c r="C41" s="32">
        <v>1.7</v>
      </c>
      <c r="D41">
        <v>152</v>
      </c>
      <c r="E41" s="70" t="s">
        <v>492</v>
      </c>
      <c r="F41" s="78" t="s">
        <v>496</v>
      </c>
    </row>
    <row r="42" spans="1:6">
      <c r="A42" s="44" t="s">
        <v>107</v>
      </c>
      <c r="B42" s="32">
        <v>1.86</v>
      </c>
      <c r="C42" s="32">
        <v>1.71</v>
      </c>
      <c r="D42" s="32">
        <v>146</v>
      </c>
      <c r="E42" s="70" t="s">
        <v>492</v>
      </c>
      <c r="F42" s="77"/>
    </row>
    <row r="43" spans="1:6">
      <c r="A43" s="44" t="s">
        <v>109</v>
      </c>
      <c r="B43" s="32">
        <v>1.91</v>
      </c>
      <c r="C43" s="32">
        <v>1.75</v>
      </c>
      <c r="D43" s="32">
        <v>87.8</v>
      </c>
      <c r="E43" s="70" t="s">
        <v>492</v>
      </c>
      <c r="F43" s="77"/>
    </row>
    <row r="44" spans="1:6">
      <c r="A44" s="44" t="s">
        <v>111</v>
      </c>
      <c r="B44" s="32">
        <v>1.87</v>
      </c>
      <c r="C44" s="32">
        <v>2.16</v>
      </c>
      <c r="D44" s="32">
        <v>100</v>
      </c>
      <c r="E44" s="70" t="s">
        <v>492</v>
      </c>
      <c r="F44" s="77"/>
    </row>
    <row r="45" spans="1:6">
      <c r="A45" s="44" t="s">
        <v>113</v>
      </c>
      <c r="B45" s="32">
        <v>1.9</v>
      </c>
      <c r="C45" s="32">
        <v>1.81</v>
      </c>
      <c r="D45" s="32">
        <v>180</v>
      </c>
      <c r="E45" s="70" t="s">
        <v>492</v>
      </c>
      <c r="F45" s="77"/>
    </row>
    <row r="46" spans="1:6">
      <c r="A46" s="44" t="s">
        <v>115</v>
      </c>
      <c r="B46" s="32">
        <v>1.88</v>
      </c>
      <c r="C46" s="32">
        <v>1.9</v>
      </c>
      <c r="D46" s="32">
        <v>123</v>
      </c>
      <c r="E46" s="70" t="s">
        <v>492</v>
      </c>
      <c r="F46" s="77"/>
    </row>
    <row r="47" spans="1:6">
      <c r="A47" s="44" t="s">
        <v>117</v>
      </c>
      <c r="B47" s="32">
        <v>1.87</v>
      </c>
      <c r="C47" s="32">
        <v>2.0299999999999998</v>
      </c>
      <c r="D47" s="32">
        <v>123</v>
      </c>
      <c r="E47" s="70" t="s">
        <v>492</v>
      </c>
      <c r="F47" s="77"/>
    </row>
    <row r="48" spans="1:6">
      <c r="A48" s="44" t="s">
        <v>119</v>
      </c>
      <c r="B48" s="32">
        <v>1.9</v>
      </c>
      <c r="C48" s="32">
        <v>1.89</v>
      </c>
      <c r="D48" s="32">
        <v>123</v>
      </c>
      <c r="E48" s="70" t="s">
        <v>492</v>
      </c>
      <c r="F48" s="77"/>
    </row>
    <row r="49" spans="1:6" ht="17" thickBot="1">
      <c r="A49" s="45" t="s">
        <v>121</v>
      </c>
      <c r="B49" s="47">
        <v>1.86</v>
      </c>
      <c r="C49" s="47">
        <v>2.17</v>
      </c>
      <c r="D49" s="47">
        <v>132</v>
      </c>
      <c r="E49" s="80" t="s">
        <v>492</v>
      </c>
      <c r="F49" s="55"/>
    </row>
    <row r="50" spans="1:6">
      <c r="A50" s="43" t="s">
        <v>123</v>
      </c>
      <c r="B50" s="71">
        <v>1.91</v>
      </c>
      <c r="C50" s="71">
        <v>1.87</v>
      </c>
      <c r="D50" s="71">
        <v>233</v>
      </c>
      <c r="E50" s="87" t="s">
        <v>492</v>
      </c>
      <c r="F50" s="82"/>
    </row>
    <row r="51" spans="1:6">
      <c r="A51" s="44" t="s">
        <v>125</v>
      </c>
      <c r="B51" s="32">
        <v>1.89</v>
      </c>
      <c r="C51" s="32">
        <v>1.89</v>
      </c>
      <c r="D51" s="32">
        <v>149</v>
      </c>
      <c r="E51" s="70" t="s">
        <v>492</v>
      </c>
      <c r="F51" s="77"/>
    </row>
    <row r="52" spans="1:6">
      <c r="A52" s="35" t="s">
        <v>127</v>
      </c>
      <c r="B52" s="39">
        <v>1.83</v>
      </c>
      <c r="C52" s="39">
        <v>2.08</v>
      </c>
      <c r="D52">
        <v>180</v>
      </c>
      <c r="E52" s="70" t="s">
        <v>492</v>
      </c>
      <c r="F52" s="78" t="s">
        <v>496</v>
      </c>
    </row>
    <row r="53" spans="1:6">
      <c r="A53" s="44" t="s">
        <v>129</v>
      </c>
      <c r="B53" s="32">
        <v>1.83</v>
      </c>
      <c r="C53" s="32">
        <v>2</v>
      </c>
      <c r="D53" s="32">
        <v>165</v>
      </c>
      <c r="E53" s="70" t="s">
        <v>492</v>
      </c>
      <c r="F53" s="77"/>
    </row>
    <row r="54" spans="1:6">
      <c r="A54" s="44" t="s">
        <v>131</v>
      </c>
      <c r="B54" s="32">
        <v>1.87</v>
      </c>
      <c r="C54" s="32">
        <v>1.72</v>
      </c>
      <c r="D54" s="32">
        <v>167</v>
      </c>
      <c r="E54" s="70" t="s">
        <v>492</v>
      </c>
      <c r="F54" s="77"/>
    </row>
    <row r="55" spans="1:6">
      <c r="A55" s="44" t="s">
        <v>133</v>
      </c>
      <c r="B55" s="32">
        <v>1.89</v>
      </c>
      <c r="C55" s="32">
        <v>1.96</v>
      </c>
      <c r="D55" s="32">
        <v>96.7</v>
      </c>
      <c r="E55" s="70" t="s">
        <v>492</v>
      </c>
      <c r="F55" s="77"/>
    </row>
    <row r="56" spans="1:6">
      <c r="A56" s="44" t="s">
        <v>135</v>
      </c>
      <c r="B56" s="32">
        <v>1.88</v>
      </c>
      <c r="C56" s="32">
        <v>1.99</v>
      </c>
      <c r="D56" s="32">
        <v>152</v>
      </c>
      <c r="E56" s="70" t="s">
        <v>492</v>
      </c>
      <c r="F56" s="77"/>
    </row>
    <row r="57" spans="1:6">
      <c r="A57" s="44" t="s">
        <v>140</v>
      </c>
      <c r="B57" s="32">
        <v>1.88</v>
      </c>
      <c r="C57" s="32">
        <v>1.92</v>
      </c>
      <c r="D57" s="32">
        <v>68.900000000000006</v>
      </c>
      <c r="E57" s="70" t="s">
        <v>492</v>
      </c>
      <c r="F57" s="77"/>
    </row>
    <row r="58" spans="1:6">
      <c r="A58" s="44" t="s">
        <v>142</v>
      </c>
      <c r="B58" s="32">
        <v>1.85</v>
      </c>
      <c r="C58" s="32">
        <v>2.2400000000000002</v>
      </c>
      <c r="D58" s="32">
        <v>110</v>
      </c>
      <c r="E58" s="70" t="s">
        <v>492</v>
      </c>
      <c r="F58" s="77"/>
    </row>
    <row r="59" spans="1:6">
      <c r="A59" s="44" t="s">
        <v>144</v>
      </c>
      <c r="B59" s="32">
        <v>1.89</v>
      </c>
      <c r="C59" s="32">
        <v>2.0499999999999998</v>
      </c>
      <c r="D59" s="32">
        <v>179</v>
      </c>
      <c r="E59" s="70" t="s">
        <v>492</v>
      </c>
      <c r="F59" s="77"/>
    </row>
    <row r="60" spans="1:6">
      <c r="A60" s="44" t="s">
        <v>146</v>
      </c>
      <c r="B60" s="32">
        <v>1.82</v>
      </c>
      <c r="C60" s="32">
        <v>2.2200000000000002</v>
      </c>
      <c r="D60" s="32">
        <v>79.099999999999994</v>
      </c>
      <c r="E60" s="70" t="s">
        <v>492</v>
      </c>
      <c r="F60" s="77"/>
    </row>
    <row r="61" spans="1:6">
      <c r="A61" s="44" t="s">
        <v>148</v>
      </c>
      <c r="B61" s="32">
        <v>1.92</v>
      </c>
      <c r="C61" s="32">
        <v>1.9</v>
      </c>
      <c r="D61" s="32">
        <v>202</v>
      </c>
      <c r="E61" s="70" t="s">
        <v>492</v>
      </c>
      <c r="F61" s="77"/>
    </row>
    <row r="62" spans="1:6">
      <c r="A62" s="44" t="s">
        <v>151</v>
      </c>
      <c r="B62" s="32">
        <v>1.86</v>
      </c>
      <c r="C62" s="32">
        <v>1.77</v>
      </c>
      <c r="D62" s="32">
        <v>163</v>
      </c>
      <c r="E62" s="70" t="s">
        <v>492</v>
      </c>
      <c r="F62" s="77"/>
    </row>
    <row r="63" spans="1:6">
      <c r="A63" s="44" t="s">
        <v>154</v>
      </c>
      <c r="B63" s="32">
        <v>1.91</v>
      </c>
      <c r="C63" s="32">
        <v>1.85</v>
      </c>
      <c r="D63" s="32">
        <v>247</v>
      </c>
      <c r="E63" s="70" t="s">
        <v>492</v>
      </c>
      <c r="F63" s="77"/>
    </row>
    <row r="64" spans="1:6">
      <c r="A64" s="44" t="s">
        <v>156</v>
      </c>
      <c r="B64" s="32">
        <v>1.86</v>
      </c>
      <c r="C64" s="32">
        <v>1.81</v>
      </c>
      <c r="D64" s="32">
        <v>107</v>
      </c>
      <c r="E64" s="70" t="s">
        <v>492</v>
      </c>
      <c r="F64" s="77"/>
    </row>
    <row r="65" spans="1:6">
      <c r="A65" s="44" t="s">
        <v>158</v>
      </c>
      <c r="B65" s="32">
        <v>1.89</v>
      </c>
      <c r="C65" s="32">
        <v>1.94</v>
      </c>
      <c r="D65" s="32">
        <v>162</v>
      </c>
      <c r="E65" s="70" t="s">
        <v>492</v>
      </c>
      <c r="F65" s="77"/>
    </row>
    <row r="66" spans="1:6">
      <c r="A66" s="44" t="s">
        <v>160</v>
      </c>
      <c r="B66" s="32">
        <v>1.89</v>
      </c>
      <c r="C66" s="32">
        <v>2</v>
      </c>
      <c r="D66" s="32">
        <v>111</v>
      </c>
      <c r="E66" s="70" t="s">
        <v>492</v>
      </c>
      <c r="F66" s="77"/>
    </row>
    <row r="67" spans="1:6">
      <c r="A67" s="44" t="s">
        <v>162</v>
      </c>
      <c r="B67" s="32">
        <v>1.88</v>
      </c>
      <c r="C67" s="32">
        <v>1.83</v>
      </c>
      <c r="D67" s="32">
        <v>164</v>
      </c>
      <c r="E67" s="70" t="s">
        <v>492</v>
      </c>
      <c r="F67" s="77"/>
    </row>
    <row r="68" spans="1:6">
      <c r="A68" s="44" t="s">
        <v>164</v>
      </c>
      <c r="B68" s="32">
        <v>1.9</v>
      </c>
      <c r="C68" s="32">
        <v>1.75</v>
      </c>
      <c r="D68" s="32">
        <v>96.8</v>
      </c>
      <c r="E68" s="70" t="s">
        <v>492</v>
      </c>
      <c r="F68" s="77"/>
    </row>
    <row r="69" spans="1:6">
      <c r="A69" s="44" t="s">
        <v>166</v>
      </c>
      <c r="B69" s="32">
        <v>1.88</v>
      </c>
      <c r="C69" s="32">
        <v>1.85</v>
      </c>
      <c r="D69" s="32">
        <v>253</v>
      </c>
      <c r="E69" s="70" t="s">
        <v>492</v>
      </c>
      <c r="F69" s="77"/>
    </row>
    <row r="70" spans="1:6">
      <c r="A70" s="44" t="s">
        <v>168</v>
      </c>
      <c r="B70" s="32">
        <v>1.89</v>
      </c>
      <c r="C70" s="32">
        <v>2.12</v>
      </c>
      <c r="D70" s="32">
        <v>171</v>
      </c>
      <c r="E70" s="70" t="s">
        <v>492</v>
      </c>
      <c r="F70" s="77"/>
    </row>
    <row r="71" spans="1:6">
      <c r="A71" s="44" t="s">
        <v>170</v>
      </c>
      <c r="B71" s="32">
        <v>1.84</v>
      </c>
      <c r="C71" s="32">
        <v>2.14</v>
      </c>
      <c r="D71" s="32">
        <v>59.8</v>
      </c>
      <c r="E71" s="70" t="s">
        <v>492</v>
      </c>
      <c r="F71" s="77"/>
    </row>
    <row r="72" spans="1:6">
      <c r="A72" s="44" t="s">
        <v>172</v>
      </c>
      <c r="B72" s="32">
        <v>1.9</v>
      </c>
      <c r="C72" s="32">
        <v>1.94</v>
      </c>
      <c r="D72" s="32">
        <v>151</v>
      </c>
      <c r="E72" s="70" t="s">
        <v>492</v>
      </c>
      <c r="F72" s="77"/>
    </row>
    <row r="73" spans="1:6" ht="17" thickBot="1">
      <c r="A73" s="46" t="s">
        <v>175</v>
      </c>
      <c r="B73" s="53">
        <v>1.92</v>
      </c>
      <c r="C73" s="53">
        <v>1.71</v>
      </c>
      <c r="D73" s="53">
        <v>291</v>
      </c>
      <c r="E73" s="88" t="s">
        <v>492</v>
      </c>
      <c r="F73" s="89"/>
    </row>
    <row r="74" spans="1:6">
      <c r="A74" s="52" t="s">
        <v>177</v>
      </c>
      <c r="B74" s="49">
        <v>1.91</v>
      </c>
      <c r="C74" s="49">
        <v>2.15</v>
      </c>
      <c r="D74" s="49">
        <v>199</v>
      </c>
      <c r="E74" s="75" t="s">
        <v>492</v>
      </c>
      <c r="F74" s="76"/>
    </row>
    <row r="75" spans="1:6">
      <c r="A75" s="44" t="s">
        <v>179</v>
      </c>
      <c r="B75" s="32">
        <v>1.91</v>
      </c>
      <c r="C75" s="32">
        <v>2.04</v>
      </c>
      <c r="D75" s="32">
        <v>177</v>
      </c>
      <c r="E75" s="70" t="s">
        <v>492</v>
      </c>
      <c r="F75" s="77"/>
    </row>
    <row r="76" spans="1:6">
      <c r="A76" s="44" t="s">
        <v>181</v>
      </c>
      <c r="B76" s="32">
        <v>1.87</v>
      </c>
      <c r="C76" s="32">
        <v>2.23</v>
      </c>
      <c r="D76" s="32">
        <v>44.4</v>
      </c>
      <c r="E76" s="70" t="s">
        <v>492</v>
      </c>
      <c r="F76" s="77"/>
    </row>
    <row r="77" spans="1:6">
      <c r="A77" s="44" t="s">
        <v>183</v>
      </c>
      <c r="B77" s="32">
        <v>1.91</v>
      </c>
      <c r="C77" s="32">
        <v>1.92</v>
      </c>
      <c r="D77" s="32">
        <v>191</v>
      </c>
      <c r="E77" s="70" t="s">
        <v>492</v>
      </c>
      <c r="F77" s="77"/>
    </row>
    <row r="78" spans="1:6">
      <c r="A78" s="44" t="s">
        <v>185</v>
      </c>
      <c r="B78" s="32">
        <v>1.9</v>
      </c>
      <c r="C78" s="32">
        <v>2.13</v>
      </c>
      <c r="D78" s="32">
        <v>189</v>
      </c>
      <c r="E78" s="70" t="s">
        <v>492</v>
      </c>
      <c r="F78" s="77"/>
    </row>
    <row r="79" spans="1:6">
      <c r="A79" s="44" t="s">
        <v>187</v>
      </c>
      <c r="B79" s="32">
        <v>1.91</v>
      </c>
      <c r="C79" s="32">
        <v>1.97</v>
      </c>
      <c r="D79" s="32">
        <v>151</v>
      </c>
      <c r="E79" s="70" t="s">
        <v>492</v>
      </c>
      <c r="F79" s="77"/>
    </row>
    <row r="80" spans="1:6">
      <c r="A80" s="44" t="s">
        <v>189</v>
      </c>
      <c r="B80" s="32">
        <v>1.87</v>
      </c>
      <c r="C80" s="32">
        <v>1.79</v>
      </c>
      <c r="D80" s="32">
        <v>200</v>
      </c>
      <c r="E80" s="70" t="s">
        <v>492</v>
      </c>
      <c r="F80" s="77"/>
    </row>
    <row r="81" spans="1:6">
      <c r="A81" s="44" t="s">
        <v>191</v>
      </c>
      <c r="B81" s="32">
        <v>1.85</v>
      </c>
      <c r="C81" s="32">
        <v>1.9</v>
      </c>
      <c r="D81" s="32">
        <v>62.2</v>
      </c>
      <c r="E81" s="70" t="s">
        <v>492</v>
      </c>
      <c r="F81" s="77"/>
    </row>
    <row r="82" spans="1:6">
      <c r="A82" s="44" t="s">
        <v>193</v>
      </c>
      <c r="B82" s="32">
        <v>1.92</v>
      </c>
      <c r="C82" s="32">
        <v>1.95</v>
      </c>
      <c r="D82" s="32">
        <v>140</v>
      </c>
      <c r="E82" s="70" t="s">
        <v>492</v>
      </c>
      <c r="F82" s="77"/>
    </row>
    <row r="83" spans="1:6">
      <c r="A83" s="44" t="s">
        <v>195</v>
      </c>
      <c r="B83" s="32">
        <v>1.92</v>
      </c>
      <c r="C83" s="32">
        <v>2.2200000000000002</v>
      </c>
      <c r="D83" s="32">
        <v>115</v>
      </c>
      <c r="E83" s="70" t="s">
        <v>492</v>
      </c>
      <c r="F83" s="77"/>
    </row>
    <row r="84" spans="1:6">
      <c r="A84" s="44" t="s">
        <v>197</v>
      </c>
      <c r="B84" s="32">
        <v>1.9</v>
      </c>
      <c r="C84" s="32">
        <v>1.99</v>
      </c>
      <c r="D84" s="32">
        <v>123</v>
      </c>
      <c r="E84" s="70" t="s">
        <v>492</v>
      </c>
      <c r="F84" s="77"/>
    </row>
    <row r="85" spans="1:6">
      <c r="A85" s="44" t="s">
        <v>199</v>
      </c>
      <c r="B85" s="32">
        <v>1.89</v>
      </c>
      <c r="C85" s="32">
        <v>2.16</v>
      </c>
      <c r="D85" s="32">
        <v>144</v>
      </c>
      <c r="E85" s="70" t="s">
        <v>492</v>
      </c>
      <c r="F85" s="77"/>
    </row>
    <row r="86" spans="1:6">
      <c r="A86" s="44" t="s">
        <v>201</v>
      </c>
      <c r="B86" s="32">
        <v>1.91</v>
      </c>
      <c r="C86" s="32">
        <v>2.1</v>
      </c>
      <c r="D86" s="32">
        <v>230</v>
      </c>
      <c r="E86" s="70" t="s">
        <v>492</v>
      </c>
      <c r="F86" s="77"/>
    </row>
    <row r="87" spans="1:6">
      <c r="A87" s="44" t="s">
        <v>203</v>
      </c>
      <c r="B87" s="32">
        <v>1.9</v>
      </c>
      <c r="C87" s="32">
        <v>1.94</v>
      </c>
      <c r="D87" s="32">
        <v>220</v>
      </c>
      <c r="E87" s="70" t="s">
        <v>492</v>
      </c>
      <c r="F87" s="77"/>
    </row>
    <row r="88" spans="1:6">
      <c r="A88" s="44" t="s">
        <v>205</v>
      </c>
      <c r="B88" s="32">
        <v>1.89</v>
      </c>
      <c r="C88" s="32">
        <v>2.09</v>
      </c>
      <c r="D88" s="32">
        <v>127</v>
      </c>
      <c r="E88" s="70" t="s">
        <v>492</v>
      </c>
      <c r="F88" s="77"/>
    </row>
    <row r="89" spans="1:6">
      <c r="A89" s="44" t="s">
        <v>207</v>
      </c>
      <c r="B89" s="32">
        <v>1.92</v>
      </c>
      <c r="C89" s="32">
        <v>2.27</v>
      </c>
      <c r="D89" s="32">
        <v>176</v>
      </c>
      <c r="E89" s="70" t="s">
        <v>492</v>
      </c>
      <c r="F89" s="77"/>
    </row>
    <row r="90" spans="1:6">
      <c r="A90" s="44" t="s">
        <v>209</v>
      </c>
      <c r="B90" s="32">
        <v>1.86</v>
      </c>
      <c r="C90" s="32">
        <v>1.92</v>
      </c>
      <c r="D90" s="32">
        <v>180</v>
      </c>
      <c r="E90" s="70" t="s">
        <v>492</v>
      </c>
      <c r="F90" s="77"/>
    </row>
    <row r="91" spans="1:6">
      <c r="A91" s="44" t="s">
        <v>211</v>
      </c>
      <c r="B91" s="32">
        <v>1.87</v>
      </c>
      <c r="C91" s="32">
        <v>2.11</v>
      </c>
      <c r="D91" s="32">
        <v>162</v>
      </c>
      <c r="E91" s="70" t="s">
        <v>492</v>
      </c>
      <c r="F91" s="77"/>
    </row>
    <row r="92" spans="1:6">
      <c r="A92" s="44" t="s">
        <v>213</v>
      </c>
      <c r="B92" s="32">
        <v>1.88</v>
      </c>
      <c r="C92" s="32">
        <v>2.0099999999999998</v>
      </c>
      <c r="D92" s="32">
        <v>155</v>
      </c>
      <c r="E92" s="70" t="s">
        <v>492</v>
      </c>
      <c r="F92" s="77"/>
    </row>
    <row r="93" spans="1:6">
      <c r="A93" s="44" t="s">
        <v>216</v>
      </c>
      <c r="B93" s="32">
        <v>1.9</v>
      </c>
      <c r="C93" s="32">
        <v>1.94</v>
      </c>
      <c r="D93" s="32">
        <v>202</v>
      </c>
      <c r="E93" s="70" t="s">
        <v>492</v>
      </c>
      <c r="F93" s="77"/>
    </row>
    <row r="94" spans="1:6">
      <c r="A94" s="44" t="s">
        <v>218</v>
      </c>
      <c r="B94" s="32">
        <v>1.89</v>
      </c>
      <c r="C94" s="32">
        <v>2.16</v>
      </c>
      <c r="D94" s="32">
        <v>95.8</v>
      </c>
      <c r="E94" s="70" t="s">
        <v>492</v>
      </c>
      <c r="F94" s="77"/>
    </row>
    <row r="95" spans="1:6">
      <c r="A95" s="44" t="s">
        <v>220</v>
      </c>
      <c r="B95" s="32">
        <v>1.9</v>
      </c>
      <c r="C95" s="32">
        <v>2.19</v>
      </c>
      <c r="D95" s="32">
        <v>65.599999999999994</v>
      </c>
      <c r="E95" s="70" t="s">
        <v>492</v>
      </c>
      <c r="F95" s="77"/>
    </row>
    <row r="96" spans="1:6">
      <c r="A96" s="44" t="s">
        <v>222</v>
      </c>
      <c r="B96" s="32">
        <v>1.93</v>
      </c>
      <c r="C96" s="32">
        <v>2.1800000000000002</v>
      </c>
      <c r="D96" s="32">
        <v>390</v>
      </c>
      <c r="E96" s="70" t="s">
        <v>492</v>
      </c>
      <c r="F96" s="77"/>
    </row>
    <row r="97" spans="1:6" ht="17" thickBot="1">
      <c r="A97" s="45" t="s">
        <v>224</v>
      </c>
      <c r="B97" s="47">
        <v>1.89</v>
      </c>
      <c r="C97" s="47">
        <v>1.9</v>
      </c>
      <c r="D97" s="47">
        <v>120</v>
      </c>
      <c r="E97" s="80" t="s">
        <v>492</v>
      </c>
      <c r="F97" s="55"/>
    </row>
    <row r="98" spans="1:6">
      <c r="A98" s="52" t="s">
        <v>226</v>
      </c>
      <c r="B98" s="49">
        <v>1.84</v>
      </c>
      <c r="C98" s="49">
        <v>2.02</v>
      </c>
      <c r="D98" s="49">
        <v>34.4</v>
      </c>
      <c r="E98" s="75" t="s">
        <v>492</v>
      </c>
      <c r="F98" s="76"/>
    </row>
    <row r="99" spans="1:6">
      <c r="A99" s="44" t="s">
        <v>228</v>
      </c>
      <c r="B99" s="32">
        <v>1.81</v>
      </c>
      <c r="C99" s="32">
        <v>2.0499999999999998</v>
      </c>
      <c r="D99" s="32">
        <v>31.6</v>
      </c>
      <c r="E99" s="70" t="s">
        <v>492</v>
      </c>
      <c r="F99" s="77"/>
    </row>
    <row r="100" spans="1:6">
      <c r="A100" s="44" t="s">
        <v>230</v>
      </c>
      <c r="B100" s="32">
        <v>1.84</v>
      </c>
      <c r="C100" s="32">
        <v>2.2400000000000002</v>
      </c>
      <c r="D100" s="32">
        <v>151</v>
      </c>
      <c r="E100" s="70" t="s">
        <v>492</v>
      </c>
      <c r="F100" s="77"/>
    </row>
    <row r="101" spans="1:6">
      <c r="A101" s="44" t="s">
        <v>232</v>
      </c>
      <c r="B101" s="32">
        <v>1.85</v>
      </c>
      <c r="C101" s="32">
        <v>2.0499999999999998</v>
      </c>
      <c r="D101" s="32">
        <v>133</v>
      </c>
      <c r="E101" s="70" t="s">
        <v>492</v>
      </c>
      <c r="F101" s="77"/>
    </row>
    <row r="102" spans="1:6">
      <c r="A102" s="44" t="s">
        <v>237</v>
      </c>
      <c r="B102" s="32">
        <v>1.87</v>
      </c>
      <c r="C102" s="32">
        <v>2.16</v>
      </c>
      <c r="D102" s="32">
        <v>54.8</v>
      </c>
      <c r="E102" s="70" t="s">
        <v>492</v>
      </c>
      <c r="F102" s="77"/>
    </row>
    <row r="103" spans="1:6">
      <c r="A103" s="44" t="s">
        <v>239</v>
      </c>
      <c r="B103" s="32">
        <v>1.94</v>
      </c>
      <c r="C103" s="32">
        <v>2.0699999999999998</v>
      </c>
      <c r="D103" s="32">
        <v>66</v>
      </c>
      <c r="E103" s="70" t="s">
        <v>492</v>
      </c>
      <c r="F103" s="77"/>
    </row>
    <row r="104" spans="1:6">
      <c r="A104" s="44" t="s">
        <v>241</v>
      </c>
      <c r="B104" s="32">
        <v>1.79</v>
      </c>
      <c r="C104" s="32">
        <v>2.2799999999999998</v>
      </c>
      <c r="D104" s="32">
        <v>25.6</v>
      </c>
      <c r="E104" s="70" t="s">
        <v>492</v>
      </c>
      <c r="F104" s="77"/>
    </row>
    <row r="105" spans="1:6">
      <c r="A105" s="69" t="s">
        <v>243</v>
      </c>
      <c r="B105" s="39">
        <v>1.92</v>
      </c>
      <c r="C105" s="39">
        <v>1.81</v>
      </c>
      <c r="D105">
        <v>56.3</v>
      </c>
      <c r="E105" s="70" t="s">
        <v>492</v>
      </c>
      <c r="F105" s="78" t="s">
        <v>496</v>
      </c>
    </row>
    <row r="106" spans="1:6">
      <c r="A106" s="36" t="s">
        <v>245</v>
      </c>
      <c r="B106" s="32">
        <v>1.79</v>
      </c>
      <c r="C106" s="32">
        <v>1.99</v>
      </c>
      <c r="D106" s="32">
        <v>28.4</v>
      </c>
      <c r="E106" s="70" t="s">
        <v>492</v>
      </c>
      <c r="F106" s="77"/>
    </row>
    <row r="107" spans="1:6">
      <c r="A107" s="69" t="s">
        <v>247</v>
      </c>
      <c r="B107" s="39">
        <v>1.92</v>
      </c>
      <c r="C107" s="39">
        <v>1.81</v>
      </c>
      <c r="D107" s="39">
        <v>77.2</v>
      </c>
      <c r="E107" s="70" t="s">
        <v>492</v>
      </c>
      <c r="F107" s="78" t="s">
        <v>496</v>
      </c>
    </row>
    <row r="108" spans="1:6">
      <c r="A108" s="69" t="s">
        <v>249</v>
      </c>
      <c r="B108" s="32">
        <v>1.92</v>
      </c>
      <c r="C108" s="32">
        <v>1.72</v>
      </c>
      <c r="D108" s="39">
        <v>135</v>
      </c>
      <c r="E108" s="70" t="s">
        <v>492</v>
      </c>
      <c r="F108" s="78" t="s">
        <v>496</v>
      </c>
    </row>
    <row r="109" spans="1:6">
      <c r="A109" s="36" t="s">
        <v>251</v>
      </c>
      <c r="B109" s="32">
        <v>1.88</v>
      </c>
      <c r="C109" s="32">
        <v>2.17</v>
      </c>
      <c r="D109" s="32">
        <v>134</v>
      </c>
      <c r="E109" s="70" t="s">
        <v>492</v>
      </c>
      <c r="F109" s="77"/>
    </row>
    <row r="110" spans="1:6">
      <c r="A110" s="44" t="s">
        <v>253</v>
      </c>
      <c r="B110" s="32">
        <v>1.9</v>
      </c>
      <c r="C110" s="32">
        <v>1.9</v>
      </c>
      <c r="D110" s="32">
        <v>168</v>
      </c>
      <c r="E110" s="70" t="s">
        <v>492</v>
      </c>
      <c r="F110" s="77"/>
    </row>
    <row r="111" spans="1:6">
      <c r="A111" s="44" t="s">
        <v>255</v>
      </c>
      <c r="B111" s="32">
        <v>1.86</v>
      </c>
      <c r="C111" s="32">
        <v>2.21</v>
      </c>
      <c r="D111" s="32">
        <v>40</v>
      </c>
      <c r="E111" s="70" t="s">
        <v>492</v>
      </c>
      <c r="F111" s="77"/>
    </row>
    <row r="112" spans="1:6">
      <c r="A112" s="44" t="s">
        <v>257</v>
      </c>
      <c r="B112" s="32">
        <v>1.89</v>
      </c>
      <c r="C112" s="32">
        <v>1.75</v>
      </c>
      <c r="D112" s="32">
        <v>86</v>
      </c>
      <c r="E112" s="70" t="s">
        <v>492</v>
      </c>
      <c r="F112" s="77"/>
    </row>
    <row r="113" spans="1:6">
      <c r="A113" s="44" t="s">
        <v>259</v>
      </c>
      <c r="B113" s="32">
        <v>1.9</v>
      </c>
      <c r="C113" s="32">
        <v>2.13</v>
      </c>
      <c r="D113" s="32">
        <v>41.2</v>
      </c>
      <c r="E113" s="70" t="s">
        <v>492</v>
      </c>
      <c r="F113" s="77"/>
    </row>
    <row r="114" spans="1:6">
      <c r="A114" s="44" t="s">
        <v>261</v>
      </c>
      <c r="B114" s="32">
        <v>1.88</v>
      </c>
      <c r="C114" s="32">
        <v>2.16</v>
      </c>
      <c r="D114" s="32">
        <v>202</v>
      </c>
      <c r="E114" s="70" t="s">
        <v>492</v>
      </c>
      <c r="F114" s="77"/>
    </row>
    <row r="115" spans="1:6">
      <c r="A115" s="44" t="s">
        <v>263</v>
      </c>
      <c r="B115" s="32">
        <v>1.91</v>
      </c>
      <c r="C115" s="32">
        <v>1.82</v>
      </c>
      <c r="D115" s="32">
        <v>164</v>
      </c>
      <c r="E115" s="70" t="s">
        <v>492</v>
      </c>
      <c r="F115" s="77"/>
    </row>
    <row r="116" spans="1:6">
      <c r="A116" s="69" t="s">
        <v>265</v>
      </c>
      <c r="B116" s="39">
        <v>1.93</v>
      </c>
      <c r="C116" s="39">
        <v>1.71</v>
      </c>
      <c r="D116" s="39">
        <v>47.1</v>
      </c>
      <c r="E116" s="70" t="s">
        <v>492</v>
      </c>
      <c r="F116" s="78" t="s">
        <v>496</v>
      </c>
    </row>
    <row r="117" spans="1:6">
      <c r="A117" s="35" t="s">
        <v>267</v>
      </c>
      <c r="B117" s="39">
        <v>1.87</v>
      </c>
      <c r="C117" s="39">
        <v>1.85</v>
      </c>
      <c r="D117" s="39">
        <v>63.9</v>
      </c>
      <c r="E117" s="70" t="s">
        <v>492</v>
      </c>
      <c r="F117" s="78" t="s">
        <v>496</v>
      </c>
    </row>
    <row r="118" spans="1:6">
      <c r="A118" s="69" t="s">
        <v>269</v>
      </c>
      <c r="B118" s="39">
        <v>1.93</v>
      </c>
      <c r="C118" s="39">
        <v>1.86</v>
      </c>
      <c r="D118" s="39">
        <v>74.400000000000006</v>
      </c>
      <c r="E118" s="70" t="s">
        <v>492</v>
      </c>
      <c r="F118" s="78" t="s">
        <v>496</v>
      </c>
    </row>
    <row r="119" spans="1:6">
      <c r="A119" s="44" t="s">
        <v>271</v>
      </c>
      <c r="B119" s="32">
        <v>1.91</v>
      </c>
      <c r="C119" s="32">
        <v>1.98</v>
      </c>
      <c r="D119" s="32">
        <v>54.8</v>
      </c>
      <c r="E119" s="70" t="s">
        <v>492</v>
      </c>
      <c r="F119" s="77"/>
    </row>
    <row r="120" spans="1:6">
      <c r="A120" s="44" t="s">
        <v>273</v>
      </c>
      <c r="B120" s="32">
        <v>1.9</v>
      </c>
      <c r="C120" s="32">
        <v>2.1</v>
      </c>
      <c r="D120" s="32">
        <v>119</v>
      </c>
      <c r="E120" s="70" t="s">
        <v>492</v>
      </c>
      <c r="F120" s="77"/>
    </row>
    <row r="121" spans="1:6" ht="17" thickBot="1">
      <c r="A121" s="45" t="s">
        <v>275</v>
      </c>
      <c r="B121" s="47">
        <v>1.92</v>
      </c>
      <c r="C121" s="47">
        <v>2.0499999999999998</v>
      </c>
      <c r="D121" s="47">
        <v>91</v>
      </c>
      <c r="E121" s="80" t="s">
        <v>492</v>
      </c>
      <c r="F121" s="55"/>
    </row>
    <row r="122" spans="1:6">
      <c r="A122" s="52" t="s">
        <v>277</v>
      </c>
      <c r="B122" s="49">
        <v>1.92</v>
      </c>
      <c r="C122" s="49">
        <v>1.85</v>
      </c>
      <c r="D122" s="49">
        <v>91.2</v>
      </c>
      <c r="E122" s="75" t="s">
        <v>492</v>
      </c>
      <c r="F122" s="76"/>
    </row>
    <row r="123" spans="1:6">
      <c r="A123" s="44" t="s">
        <v>279</v>
      </c>
      <c r="B123" s="32">
        <v>1.9</v>
      </c>
      <c r="C123" s="32">
        <v>1.97</v>
      </c>
      <c r="D123" s="32">
        <v>107</v>
      </c>
      <c r="E123" s="70" t="s">
        <v>492</v>
      </c>
      <c r="F123" s="77"/>
    </row>
    <row r="124" spans="1:6">
      <c r="A124" s="44" t="s">
        <v>281</v>
      </c>
      <c r="B124" s="32">
        <v>1.91</v>
      </c>
      <c r="C124" s="32">
        <v>1.76</v>
      </c>
      <c r="D124" s="32">
        <v>76.099999999999994</v>
      </c>
      <c r="E124" s="70" t="s">
        <v>492</v>
      </c>
      <c r="F124" s="77"/>
    </row>
    <row r="125" spans="1:6">
      <c r="A125" s="44" t="s">
        <v>283</v>
      </c>
      <c r="B125" s="32">
        <v>1.91</v>
      </c>
      <c r="C125" s="32">
        <v>1.97</v>
      </c>
      <c r="D125" s="32">
        <v>117</v>
      </c>
      <c r="E125" s="70" t="s">
        <v>492</v>
      </c>
      <c r="F125" s="77"/>
    </row>
    <row r="126" spans="1:6">
      <c r="A126" s="69" t="s">
        <v>285</v>
      </c>
      <c r="B126" s="39">
        <v>1.95</v>
      </c>
      <c r="C126" s="39">
        <v>1.8</v>
      </c>
      <c r="D126">
        <v>103</v>
      </c>
      <c r="E126" s="70" t="s">
        <v>492</v>
      </c>
      <c r="F126" s="78" t="s">
        <v>496</v>
      </c>
    </row>
    <row r="127" spans="1:6">
      <c r="A127" s="44" t="s">
        <v>287</v>
      </c>
      <c r="B127" s="32">
        <v>1.92</v>
      </c>
      <c r="C127" s="32">
        <v>1.72</v>
      </c>
      <c r="D127" s="32">
        <v>133</v>
      </c>
      <c r="E127" s="70" t="s">
        <v>492</v>
      </c>
      <c r="F127" s="77"/>
    </row>
    <row r="128" spans="1:6">
      <c r="A128" s="44" t="s">
        <v>289</v>
      </c>
      <c r="B128" s="32">
        <v>1.91</v>
      </c>
      <c r="C128" s="32">
        <v>1.85</v>
      </c>
      <c r="D128" s="32">
        <v>89.1</v>
      </c>
      <c r="E128" s="70" t="s">
        <v>492</v>
      </c>
      <c r="F128" s="77"/>
    </row>
    <row r="129" spans="1:6">
      <c r="A129" s="35" t="s">
        <v>292</v>
      </c>
      <c r="B129" s="39">
        <v>1.91</v>
      </c>
      <c r="C129" s="39">
        <v>1.67</v>
      </c>
      <c r="D129">
        <v>30.7</v>
      </c>
      <c r="E129" s="70" t="s">
        <v>492</v>
      </c>
      <c r="F129" s="78" t="s">
        <v>496</v>
      </c>
    </row>
    <row r="130" spans="1:6">
      <c r="A130" s="44" t="s">
        <v>294</v>
      </c>
      <c r="B130" s="32">
        <v>1.89</v>
      </c>
      <c r="C130" s="32">
        <v>1.76</v>
      </c>
      <c r="D130" s="32">
        <v>137</v>
      </c>
      <c r="E130" s="70" t="s">
        <v>492</v>
      </c>
      <c r="F130" s="77"/>
    </row>
    <row r="131" spans="1:6">
      <c r="A131" s="44" t="s">
        <v>296</v>
      </c>
      <c r="B131" s="32">
        <v>1.91</v>
      </c>
      <c r="C131" s="32">
        <v>1.7</v>
      </c>
      <c r="D131" s="32">
        <v>114</v>
      </c>
      <c r="E131" s="70" t="s">
        <v>492</v>
      </c>
      <c r="F131" s="77"/>
    </row>
    <row r="132" spans="1:6">
      <c r="A132" s="69" t="s">
        <v>497</v>
      </c>
      <c r="B132" s="39">
        <v>1.95</v>
      </c>
      <c r="C132" s="39">
        <v>1.76</v>
      </c>
      <c r="D132">
        <v>44.4</v>
      </c>
      <c r="E132" s="70" t="s">
        <v>492</v>
      </c>
      <c r="F132" s="78" t="s">
        <v>496</v>
      </c>
    </row>
    <row r="133" spans="1:6">
      <c r="A133" s="36" t="s">
        <v>300</v>
      </c>
      <c r="B133" s="32">
        <v>1.87</v>
      </c>
      <c r="C133" s="32">
        <v>2</v>
      </c>
      <c r="D133" s="39">
        <v>73.5</v>
      </c>
      <c r="E133" s="70" t="s">
        <v>492</v>
      </c>
      <c r="F133" s="77"/>
    </row>
    <row r="134" spans="1:6">
      <c r="A134" s="44" t="s">
        <v>302</v>
      </c>
      <c r="B134" s="32">
        <v>1.88</v>
      </c>
      <c r="C134" s="32">
        <v>1.74</v>
      </c>
      <c r="D134" s="32">
        <v>99.3</v>
      </c>
      <c r="E134" s="70" t="s">
        <v>492</v>
      </c>
      <c r="F134" s="77"/>
    </row>
    <row r="135" spans="1:6">
      <c r="A135" s="44" t="s">
        <v>304</v>
      </c>
      <c r="B135" s="32">
        <v>1.86</v>
      </c>
      <c r="C135" s="32">
        <v>1.83</v>
      </c>
      <c r="D135" s="32">
        <v>80.900000000000006</v>
      </c>
      <c r="E135" s="70" t="s">
        <v>492</v>
      </c>
      <c r="F135" s="77"/>
    </row>
    <row r="136" spans="1:6">
      <c r="A136" s="44" t="s">
        <v>306</v>
      </c>
      <c r="B136" s="32">
        <v>1.89</v>
      </c>
      <c r="C136" s="32">
        <v>1.73</v>
      </c>
      <c r="D136" s="32">
        <v>71.7</v>
      </c>
      <c r="E136" s="70" t="s">
        <v>492</v>
      </c>
      <c r="F136" s="77"/>
    </row>
    <row r="137" spans="1:6">
      <c r="A137" s="44" t="s">
        <v>308</v>
      </c>
      <c r="B137" s="32">
        <v>1.89</v>
      </c>
      <c r="C137" s="32">
        <v>2</v>
      </c>
      <c r="D137" s="32">
        <v>125</v>
      </c>
      <c r="E137" s="70" t="s">
        <v>492</v>
      </c>
      <c r="F137" s="77"/>
    </row>
    <row r="138" spans="1:6">
      <c r="A138" s="36" t="s">
        <v>310</v>
      </c>
      <c r="B138" s="32">
        <v>1.91</v>
      </c>
      <c r="C138" s="32">
        <v>1.82</v>
      </c>
      <c r="D138" s="39">
        <v>119</v>
      </c>
      <c r="E138" s="70" t="s">
        <v>492</v>
      </c>
      <c r="F138" s="77"/>
    </row>
    <row r="139" spans="1:6">
      <c r="A139" s="69" t="s">
        <v>498</v>
      </c>
      <c r="B139" s="39">
        <v>1.85</v>
      </c>
      <c r="C139" s="39">
        <v>1.86</v>
      </c>
      <c r="D139">
        <v>31.3</v>
      </c>
      <c r="E139" s="70" t="s">
        <v>492</v>
      </c>
      <c r="F139" s="78" t="s">
        <v>496</v>
      </c>
    </row>
    <row r="140" spans="1:6">
      <c r="A140" s="44" t="s">
        <v>314</v>
      </c>
      <c r="B140" s="32">
        <v>1.93</v>
      </c>
      <c r="C140" s="32">
        <v>1.78</v>
      </c>
      <c r="D140" s="32">
        <v>96.5</v>
      </c>
      <c r="E140" s="70" t="s">
        <v>492</v>
      </c>
      <c r="F140" s="77"/>
    </row>
    <row r="141" spans="1:6">
      <c r="A141" s="36" t="s">
        <v>316</v>
      </c>
      <c r="B141" s="32">
        <v>1.89</v>
      </c>
      <c r="C141" s="32">
        <v>1.74</v>
      </c>
      <c r="D141" s="39">
        <v>91.4</v>
      </c>
      <c r="E141" s="70" t="s">
        <v>492</v>
      </c>
      <c r="F141" s="77"/>
    </row>
    <row r="142" spans="1:6">
      <c r="A142" s="44" t="s">
        <v>318</v>
      </c>
      <c r="B142" s="32">
        <v>1.92</v>
      </c>
      <c r="C142" s="32">
        <v>1.74</v>
      </c>
      <c r="D142" s="32">
        <v>103</v>
      </c>
      <c r="E142" s="70" t="s">
        <v>492</v>
      </c>
      <c r="F142" s="77"/>
    </row>
    <row r="143" spans="1:6">
      <c r="A143" s="36" t="s">
        <v>320</v>
      </c>
      <c r="B143" s="32">
        <v>1.87</v>
      </c>
      <c r="C143" s="32">
        <v>1.87</v>
      </c>
      <c r="D143" s="39">
        <v>56.4</v>
      </c>
      <c r="E143" s="70" t="s">
        <v>492</v>
      </c>
      <c r="F143" s="77"/>
    </row>
    <row r="144" spans="1:6">
      <c r="A144" s="43" t="s">
        <v>322</v>
      </c>
      <c r="B144" s="71">
        <v>1.91</v>
      </c>
      <c r="C144" s="71">
        <v>1.73</v>
      </c>
      <c r="D144" s="71">
        <v>131</v>
      </c>
      <c r="E144" s="87" t="s">
        <v>492</v>
      </c>
      <c r="F144" s="82"/>
    </row>
    <row r="145" spans="1:6" ht="17" thickBot="1">
      <c r="A145" s="45" t="s">
        <v>324</v>
      </c>
      <c r="B145" s="47">
        <v>1.89</v>
      </c>
      <c r="C145" s="47">
        <v>1.89</v>
      </c>
      <c r="D145" s="47">
        <v>52.7</v>
      </c>
      <c r="E145" s="80" t="s">
        <v>492</v>
      </c>
      <c r="F145" s="55"/>
    </row>
    <row r="146" spans="1:6">
      <c r="A146" s="52" t="s">
        <v>326</v>
      </c>
      <c r="B146" s="49">
        <v>1.88</v>
      </c>
      <c r="C146" s="49">
        <v>2.0299999999999998</v>
      </c>
      <c r="D146" s="49">
        <v>162</v>
      </c>
      <c r="E146" s="75" t="s">
        <v>492</v>
      </c>
      <c r="F146" s="76"/>
    </row>
    <row r="147" spans="1:6">
      <c r="A147" s="36" t="s">
        <v>328</v>
      </c>
      <c r="B147" s="32">
        <v>1.8</v>
      </c>
      <c r="C147" s="32">
        <v>1.95</v>
      </c>
      <c r="D147" s="39">
        <v>36.9</v>
      </c>
      <c r="E147" s="70" t="s">
        <v>492</v>
      </c>
      <c r="F147" s="77"/>
    </row>
    <row r="148" spans="1:6">
      <c r="A148" s="44" t="s">
        <v>330</v>
      </c>
      <c r="B148" s="32">
        <v>1.9</v>
      </c>
      <c r="C148" s="32">
        <v>1.85</v>
      </c>
      <c r="D148" s="32">
        <v>148</v>
      </c>
      <c r="E148" s="70" t="s">
        <v>492</v>
      </c>
      <c r="F148" s="77"/>
    </row>
    <row r="149" spans="1:6">
      <c r="A149" s="36" t="s">
        <v>332</v>
      </c>
      <c r="B149" s="32">
        <v>1.87</v>
      </c>
      <c r="C149" s="32">
        <v>1.81</v>
      </c>
      <c r="D149" s="39">
        <v>63.9</v>
      </c>
      <c r="E149" s="70" t="s">
        <v>492</v>
      </c>
      <c r="F149" s="77"/>
    </row>
    <row r="150" spans="1:6">
      <c r="A150" s="44" t="s">
        <v>334</v>
      </c>
      <c r="B150" s="32">
        <v>1.9</v>
      </c>
      <c r="C150" s="32">
        <v>1.84</v>
      </c>
      <c r="D150" s="32">
        <v>145</v>
      </c>
      <c r="E150" s="70" t="s">
        <v>492</v>
      </c>
      <c r="F150" s="77"/>
    </row>
    <row r="151" spans="1:6">
      <c r="A151" s="44" t="s">
        <v>336</v>
      </c>
      <c r="B151" s="32">
        <v>1.88</v>
      </c>
      <c r="C151" s="32">
        <v>1.96</v>
      </c>
      <c r="D151" s="32">
        <v>132</v>
      </c>
      <c r="E151" s="70" t="s">
        <v>492</v>
      </c>
      <c r="F151" s="77"/>
    </row>
    <row r="152" spans="1:6">
      <c r="A152" s="44" t="s">
        <v>338</v>
      </c>
      <c r="B152" s="32">
        <v>1.81</v>
      </c>
      <c r="C152" s="32">
        <v>1.97</v>
      </c>
      <c r="D152" s="32">
        <v>104</v>
      </c>
      <c r="E152" s="70" t="s">
        <v>492</v>
      </c>
      <c r="F152" s="77"/>
    </row>
    <row r="153" spans="1:6">
      <c r="A153" s="44" t="s">
        <v>340</v>
      </c>
      <c r="B153" s="32">
        <v>1.87</v>
      </c>
      <c r="C153" s="32">
        <v>2.12</v>
      </c>
      <c r="D153" s="32">
        <v>148</v>
      </c>
      <c r="E153" s="70" t="s">
        <v>492</v>
      </c>
      <c r="F153" s="77"/>
    </row>
    <row r="154" spans="1:6">
      <c r="A154" s="44" t="s">
        <v>342</v>
      </c>
      <c r="B154" s="32">
        <v>1.81</v>
      </c>
      <c r="C154" s="32">
        <v>1.73</v>
      </c>
      <c r="D154" s="32">
        <v>112</v>
      </c>
      <c r="E154" s="70" t="s">
        <v>492</v>
      </c>
      <c r="F154" s="77"/>
    </row>
    <row r="155" spans="1:6">
      <c r="A155" s="36" t="s">
        <v>344</v>
      </c>
      <c r="B155" s="32">
        <v>1.92</v>
      </c>
      <c r="C155" s="32">
        <v>1.71</v>
      </c>
      <c r="D155" s="39">
        <v>79</v>
      </c>
      <c r="E155" s="70" t="s">
        <v>492</v>
      </c>
      <c r="F155" s="77"/>
    </row>
    <row r="156" spans="1:6">
      <c r="A156" s="44" t="s">
        <v>346</v>
      </c>
      <c r="B156" s="32">
        <v>1.92</v>
      </c>
      <c r="C156" s="32">
        <v>1.76</v>
      </c>
      <c r="D156" s="32">
        <v>182</v>
      </c>
      <c r="E156" s="70" t="s">
        <v>492</v>
      </c>
      <c r="F156" s="77"/>
    </row>
    <row r="157" spans="1:6">
      <c r="A157" s="44" t="s">
        <v>348</v>
      </c>
      <c r="B157" s="32">
        <v>1.9</v>
      </c>
      <c r="C157" s="32">
        <v>2.0699999999999998</v>
      </c>
      <c r="D157" s="32">
        <v>260</v>
      </c>
      <c r="E157" s="70" t="s">
        <v>492</v>
      </c>
      <c r="F157" s="77"/>
    </row>
    <row r="158" spans="1:6">
      <c r="A158" s="44" t="s">
        <v>351</v>
      </c>
      <c r="B158" s="32">
        <v>1.88</v>
      </c>
      <c r="C158" s="32">
        <v>1.79</v>
      </c>
      <c r="D158" s="32">
        <v>203</v>
      </c>
      <c r="E158" s="70" t="s">
        <v>492</v>
      </c>
      <c r="F158" s="77"/>
    </row>
    <row r="159" spans="1:6">
      <c r="A159" s="36" t="s">
        <v>353</v>
      </c>
      <c r="B159" s="32">
        <v>1.93</v>
      </c>
      <c r="C159" s="32">
        <v>1.78</v>
      </c>
      <c r="D159" s="39">
        <v>168</v>
      </c>
      <c r="E159" s="70" t="s">
        <v>492</v>
      </c>
      <c r="F159" s="77"/>
    </row>
    <row r="160" spans="1:6">
      <c r="A160" s="44" t="s">
        <v>355</v>
      </c>
      <c r="B160" s="32">
        <v>1.89</v>
      </c>
      <c r="C160" s="32">
        <v>1.73</v>
      </c>
      <c r="D160" s="32">
        <v>238</v>
      </c>
      <c r="E160" s="70" t="s">
        <v>492</v>
      </c>
      <c r="F160" s="77"/>
    </row>
    <row r="161" spans="1:6">
      <c r="A161" s="44" t="s">
        <v>357</v>
      </c>
      <c r="B161" s="32">
        <v>1.85</v>
      </c>
      <c r="C161" s="32">
        <v>1.72</v>
      </c>
      <c r="D161" s="32">
        <v>234</v>
      </c>
      <c r="E161" s="70" t="s">
        <v>492</v>
      </c>
      <c r="F161" s="77"/>
    </row>
    <row r="162" spans="1:6">
      <c r="A162" s="69" t="s">
        <v>362</v>
      </c>
      <c r="B162" s="32">
        <v>1.86</v>
      </c>
      <c r="C162" s="32">
        <v>2.06</v>
      </c>
      <c r="D162">
        <v>113</v>
      </c>
      <c r="E162" s="70" t="s">
        <v>492</v>
      </c>
      <c r="F162" s="78" t="s">
        <v>496</v>
      </c>
    </row>
    <row r="163" spans="1:6">
      <c r="A163" s="44" t="s">
        <v>364</v>
      </c>
      <c r="B163" s="32">
        <v>1.86</v>
      </c>
      <c r="C163" s="32">
        <v>1.8</v>
      </c>
      <c r="D163" s="32">
        <v>182</v>
      </c>
      <c r="E163" s="70" t="s">
        <v>492</v>
      </c>
      <c r="F163" s="77"/>
    </row>
    <row r="164" spans="1:6">
      <c r="A164" s="44" t="s">
        <v>366</v>
      </c>
      <c r="B164" s="32">
        <v>1.95</v>
      </c>
      <c r="C164" s="32">
        <v>1.74</v>
      </c>
      <c r="D164" s="32">
        <v>254</v>
      </c>
      <c r="E164" s="70" t="s">
        <v>492</v>
      </c>
      <c r="F164" s="77"/>
    </row>
    <row r="165" spans="1:6">
      <c r="A165" s="44" t="s">
        <v>368</v>
      </c>
      <c r="B165" s="32">
        <v>1.82</v>
      </c>
      <c r="C165" s="32">
        <v>1.88</v>
      </c>
      <c r="D165" s="32">
        <v>161</v>
      </c>
      <c r="E165" s="70" t="s">
        <v>492</v>
      </c>
      <c r="F165" s="77"/>
    </row>
    <row r="166" spans="1:6">
      <c r="A166" s="44" t="s">
        <v>370</v>
      </c>
      <c r="B166" s="32">
        <v>1.88</v>
      </c>
      <c r="C166" s="32">
        <v>1.71</v>
      </c>
      <c r="D166" s="32">
        <v>352</v>
      </c>
      <c r="E166" s="70" t="s">
        <v>492</v>
      </c>
      <c r="F166" s="77"/>
    </row>
    <row r="167" spans="1:6">
      <c r="A167" s="46" t="s">
        <v>372</v>
      </c>
      <c r="B167" s="53">
        <v>1.9</v>
      </c>
      <c r="C167" s="53">
        <v>1.91</v>
      </c>
      <c r="D167" s="53">
        <v>184</v>
      </c>
      <c r="E167" s="88" t="s">
        <v>492</v>
      </c>
      <c r="F167" s="89"/>
    </row>
    <row r="168" spans="1:6">
      <c r="A168" s="44" t="s">
        <v>374</v>
      </c>
      <c r="B168" s="32">
        <v>1.9</v>
      </c>
      <c r="C168" s="32">
        <v>1.77</v>
      </c>
      <c r="D168" s="32">
        <v>229</v>
      </c>
      <c r="E168" s="70" t="s">
        <v>492</v>
      </c>
      <c r="F168" s="77"/>
    </row>
    <row r="169" spans="1:6" ht="17" thickBot="1">
      <c r="A169" s="68" t="s">
        <v>376</v>
      </c>
      <c r="B169" s="92">
        <v>1.82</v>
      </c>
      <c r="C169" s="92">
        <v>1.69</v>
      </c>
      <c r="D169" s="90">
        <v>91.9</v>
      </c>
      <c r="E169" s="91" t="s">
        <v>492</v>
      </c>
      <c r="F169" s="93" t="s">
        <v>496</v>
      </c>
    </row>
    <row r="170" spans="1:6">
      <c r="A170" s="52" t="s">
        <v>379</v>
      </c>
      <c r="B170" s="49">
        <v>1.88</v>
      </c>
      <c r="C170" s="49">
        <v>2.0499999999999998</v>
      </c>
      <c r="D170" s="49">
        <v>184</v>
      </c>
      <c r="E170" s="75" t="s">
        <v>492</v>
      </c>
      <c r="F170" s="76"/>
    </row>
    <row r="171" spans="1:6">
      <c r="A171" s="69" t="s">
        <v>381</v>
      </c>
      <c r="B171" s="39">
        <v>1.93</v>
      </c>
      <c r="C171" s="39">
        <v>1.82</v>
      </c>
      <c r="D171" s="32">
        <v>108</v>
      </c>
      <c r="E171" s="51" t="s">
        <v>492</v>
      </c>
      <c r="F171" s="78" t="s">
        <v>496</v>
      </c>
    </row>
    <row r="172" spans="1:6">
      <c r="A172" s="44" t="s">
        <v>383</v>
      </c>
      <c r="B172" s="32">
        <v>1.91</v>
      </c>
      <c r="C172" s="32">
        <v>1.74</v>
      </c>
      <c r="D172" s="32">
        <v>180</v>
      </c>
      <c r="E172" s="70" t="s">
        <v>492</v>
      </c>
      <c r="F172" s="77"/>
    </row>
    <row r="173" spans="1:6">
      <c r="A173" s="36" t="s">
        <v>385</v>
      </c>
      <c r="B173" s="32">
        <v>1.77</v>
      </c>
      <c r="C173" s="32">
        <v>2.14</v>
      </c>
      <c r="D173" s="32">
        <v>41.7</v>
      </c>
      <c r="E173" s="70" t="s">
        <v>492</v>
      </c>
      <c r="F173" s="77"/>
    </row>
    <row r="174" spans="1:6">
      <c r="A174" s="36" t="s">
        <v>388</v>
      </c>
      <c r="B174" s="32">
        <v>1.9</v>
      </c>
      <c r="C174" s="32">
        <v>1.71</v>
      </c>
      <c r="D174" s="32">
        <v>74</v>
      </c>
      <c r="E174" s="70" t="s">
        <v>492</v>
      </c>
      <c r="F174" s="77"/>
    </row>
    <row r="175" spans="1:6">
      <c r="A175" s="36" t="s">
        <v>390</v>
      </c>
      <c r="B175" s="32">
        <v>1.83</v>
      </c>
      <c r="C175" s="32">
        <v>1.71</v>
      </c>
      <c r="D175" s="32">
        <v>42.7</v>
      </c>
      <c r="E175" s="70" t="s">
        <v>492</v>
      </c>
      <c r="F175" s="77"/>
    </row>
    <row r="176" spans="1:6">
      <c r="A176" s="36" t="s">
        <v>392</v>
      </c>
      <c r="B176" s="32">
        <v>1.91</v>
      </c>
      <c r="C176" s="32">
        <v>1.82</v>
      </c>
      <c r="D176" s="32">
        <v>116</v>
      </c>
      <c r="E176" s="70" t="s">
        <v>492</v>
      </c>
      <c r="F176" s="77"/>
    </row>
    <row r="177" spans="1:6">
      <c r="A177" s="44" t="s">
        <v>394</v>
      </c>
      <c r="B177" s="32">
        <v>1.89</v>
      </c>
      <c r="C177" s="32">
        <v>1.79</v>
      </c>
      <c r="D177" s="32">
        <v>175</v>
      </c>
      <c r="E177" s="70" t="s">
        <v>492</v>
      </c>
      <c r="F177" s="77"/>
    </row>
    <row r="178" spans="1:6">
      <c r="A178" s="36" t="s">
        <v>396</v>
      </c>
      <c r="B178" s="32">
        <v>1.92</v>
      </c>
      <c r="C178" s="32">
        <v>1.87</v>
      </c>
      <c r="D178" s="39">
        <v>81.900000000000006</v>
      </c>
      <c r="E178" s="70" t="s">
        <v>492</v>
      </c>
      <c r="F178" s="77"/>
    </row>
    <row r="179" spans="1:6">
      <c r="A179" s="44" t="s">
        <v>398</v>
      </c>
      <c r="B179" s="32">
        <v>1.93</v>
      </c>
      <c r="C179" s="32">
        <v>1.74</v>
      </c>
      <c r="D179" s="32">
        <v>258</v>
      </c>
      <c r="E179" s="70" t="s">
        <v>492</v>
      </c>
      <c r="F179" s="77"/>
    </row>
    <row r="180" spans="1:6">
      <c r="A180" s="44" t="s">
        <v>400</v>
      </c>
      <c r="B180" s="32">
        <v>1.88</v>
      </c>
      <c r="C180" s="32">
        <v>1.94</v>
      </c>
      <c r="D180" s="32">
        <v>102</v>
      </c>
      <c r="E180" s="70" t="s">
        <v>492</v>
      </c>
      <c r="F180" s="77"/>
    </row>
    <row r="181" spans="1:6">
      <c r="A181" s="36" t="s">
        <v>404</v>
      </c>
      <c r="B181" s="32">
        <v>1.86</v>
      </c>
      <c r="C181" s="32">
        <v>2.06</v>
      </c>
      <c r="D181" s="39">
        <v>87.9</v>
      </c>
      <c r="E181" s="70" t="s">
        <v>492</v>
      </c>
      <c r="F181" s="77"/>
    </row>
    <row r="182" spans="1:6">
      <c r="A182" s="44" t="s">
        <v>406</v>
      </c>
      <c r="B182" s="32">
        <v>1.84</v>
      </c>
      <c r="C182" s="32">
        <v>1.73</v>
      </c>
      <c r="D182" s="32">
        <v>110</v>
      </c>
      <c r="E182" s="70" t="s">
        <v>492</v>
      </c>
      <c r="F182" s="77"/>
    </row>
    <row r="183" spans="1:6">
      <c r="A183" s="44" t="s">
        <v>408</v>
      </c>
      <c r="B183" s="32">
        <v>1.88</v>
      </c>
      <c r="C183" s="32">
        <v>1.9</v>
      </c>
      <c r="D183" s="32">
        <v>219</v>
      </c>
      <c r="E183" s="70" t="s">
        <v>492</v>
      </c>
      <c r="F183" s="77"/>
    </row>
    <row r="184" spans="1:6">
      <c r="A184" s="44" t="s">
        <v>411</v>
      </c>
      <c r="B184" s="32">
        <v>1.94</v>
      </c>
      <c r="C184" s="32">
        <v>1.93</v>
      </c>
      <c r="D184" s="32">
        <v>201</v>
      </c>
      <c r="E184" s="70" t="s">
        <v>492</v>
      </c>
      <c r="F184" s="77"/>
    </row>
    <row r="185" spans="1:6">
      <c r="A185" s="44" t="s">
        <v>413</v>
      </c>
      <c r="B185" s="32">
        <v>1.9</v>
      </c>
      <c r="C185" s="32">
        <v>1.8</v>
      </c>
      <c r="D185" s="32">
        <v>234</v>
      </c>
      <c r="E185" s="70" t="s">
        <v>492</v>
      </c>
      <c r="F185" s="77"/>
    </row>
    <row r="186" spans="1:6">
      <c r="A186" s="36" t="s">
        <v>415</v>
      </c>
      <c r="B186" s="32">
        <v>1.85</v>
      </c>
      <c r="C186" s="32">
        <v>1.81</v>
      </c>
      <c r="D186" s="39">
        <v>127</v>
      </c>
      <c r="E186" s="70" t="s">
        <v>492</v>
      </c>
      <c r="F186" s="77"/>
    </row>
    <row r="187" spans="1:6">
      <c r="A187" s="44" t="s">
        <v>417</v>
      </c>
      <c r="B187" s="32">
        <v>1.85</v>
      </c>
      <c r="C187" s="32">
        <v>1.92</v>
      </c>
      <c r="D187" s="32">
        <v>131</v>
      </c>
      <c r="E187" s="70" t="s">
        <v>492</v>
      </c>
      <c r="F187" s="77"/>
    </row>
    <row r="188" spans="1:6">
      <c r="A188" s="36" t="s">
        <v>419</v>
      </c>
      <c r="B188" s="32">
        <v>1.85</v>
      </c>
      <c r="C188" s="32">
        <v>1.91</v>
      </c>
      <c r="D188" s="39">
        <v>111</v>
      </c>
      <c r="E188" s="70" t="s">
        <v>492</v>
      </c>
      <c r="F188" s="77"/>
    </row>
    <row r="189" spans="1:6">
      <c r="A189" s="44" t="s">
        <v>421</v>
      </c>
      <c r="B189" s="32">
        <v>1.95</v>
      </c>
      <c r="C189" s="32">
        <v>1.82</v>
      </c>
      <c r="D189" s="32">
        <v>248</v>
      </c>
      <c r="E189" s="70" t="s">
        <v>492</v>
      </c>
      <c r="F189" s="77"/>
    </row>
    <row r="190" spans="1:6">
      <c r="A190" s="44" t="s">
        <v>423</v>
      </c>
      <c r="B190" s="32">
        <v>1.82</v>
      </c>
      <c r="C190" s="32">
        <v>1.7</v>
      </c>
      <c r="D190" s="32">
        <v>260</v>
      </c>
      <c r="E190" s="70" t="s">
        <v>492</v>
      </c>
      <c r="F190" s="77"/>
    </row>
    <row r="191" spans="1:6">
      <c r="A191" s="36" t="s">
        <v>425</v>
      </c>
      <c r="B191" s="32">
        <v>1.91</v>
      </c>
      <c r="C191" s="32">
        <v>1.87</v>
      </c>
      <c r="D191" s="39">
        <v>131</v>
      </c>
      <c r="E191" s="70" t="s">
        <v>492</v>
      </c>
      <c r="F191" s="77"/>
    </row>
    <row r="192" spans="1:6">
      <c r="A192" s="36" t="s">
        <v>427</v>
      </c>
      <c r="B192" s="32">
        <v>1.92</v>
      </c>
      <c r="C192" s="32">
        <v>1.86</v>
      </c>
      <c r="D192" s="39">
        <v>154</v>
      </c>
      <c r="E192" s="70" t="s">
        <v>492</v>
      </c>
      <c r="F192" s="77"/>
    </row>
    <row r="193" spans="1:6" ht="17" thickBot="1">
      <c r="A193" s="38" t="s">
        <v>429</v>
      </c>
      <c r="B193" s="47">
        <v>1.84</v>
      </c>
      <c r="C193" s="47">
        <v>2.12</v>
      </c>
      <c r="D193" s="47">
        <v>110</v>
      </c>
      <c r="E193" s="80" t="s">
        <v>492</v>
      </c>
      <c r="F193" s="55"/>
    </row>
    <row r="194" spans="1:6">
      <c r="A194" s="52" t="s">
        <v>431</v>
      </c>
      <c r="B194" s="49">
        <v>1.85</v>
      </c>
      <c r="C194" s="49">
        <v>1.88</v>
      </c>
      <c r="D194" s="49">
        <v>84.3</v>
      </c>
      <c r="E194" s="75" t="s">
        <v>492</v>
      </c>
      <c r="F194" s="76"/>
    </row>
    <row r="195" spans="1:6">
      <c r="A195" s="44" t="s">
        <v>433</v>
      </c>
      <c r="B195" s="32">
        <v>1.87</v>
      </c>
      <c r="C195" s="32">
        <v>1.78</v>
      </c>
      <c r="D195" s="32">
        <v>88.9</v>
      </c>
      <c r="E195" s="70" t="s">
        <v>492</v>
      </c>
      <c r="F195" s="77"/>
    </row>
    <row r="196" spans="1:6">
      <c r="A196" s="44" t="s">
        <v>435</v>
      </c>
      <c r="B196" s="32">
        <v>1.9</v>
      </c>
      <c r="C196" s="32">
        <v>1.81</v>
      </c>
      <c r="D196" s="32">
        <v>149</v>
      </c>
      <c r="E196" s="70" t="s">
        <v>492</v>
      </c>
      <c r="F196" s="77"/>
    </row>
    <row r="197" spans="1:6">
      <c r="A197" s="44" t="s">
        <v>437</v>
      </c>
      <c r="B197" s="32">
        <v>1.84</v>
      </c>
      <c r="C197" s="32">
        <v>1.7</v>
      </c>
      <c r="D197" s="32">
        <v>92.2</v>
      </c>
      <c r="E197" s="70" t="s">
        <v>492</v>
      </c>
      <c r="F197" s="77"/>
    </row>
    <row r="198" spans="1:6">
      <c r="A198" s="44" t="s">
        <v>439</v>
      </c>
      <c r="B198" s="32">
        <v>1.88</v>
      </c>
      <c r="C198" s="32">
        <v>1.82</v>
      </c>
      <c r="D198" s="32">
        <v>207</v>
      </c>
      <c r="E198" s="70" t="s">
        <v>492</v>
      </c>
      <c r="F198" s="77"/>
    </row>
    <row r="199" spans="1:6">
      <c r="A199" s="36" t="s">
        <v>441</v>
      </c>
      <c r="B199" s="32">
        <v>1.86</v>
      </c>
      <c r="C199" s="32">
        <v>1.71</v>
      </c>
      <c r="D199" s="39">
        <v>42.5</v>
      </c>
      <c r="E199" s="70" t="s">
        <v>492</v>
      </c>
      <c r="F199" s="77"/>
    </row>
    <row r="200" spans="1:6">
      <c r="A200" s="44" t="s">
        <v>443</v>
      </c>
      <c r="B200" s="32">
        <v>1.89</v>
      </c>
      <c r="C200" s="32">
        <v>1.72</v>
      </c>
      <c r="D200" s="32">
        <v>114</v>
      </c>
      <c r="E200" s="70" t="s">
        <v>492</v>
      </c>
      <c r="F200" s="77"/>
    </row>
    <row r="201" spans="1:6">
      <c r="A201" s="44" t="s">
        <v>445</v>
      </c>
      <c r="B201" s="32">
        <v>1.88</v>
      </c>
      <c r="C201" s="32">
        <v>2.08</v>
      </c>
      <c r="D201" s="32">
        <v>199</v>
      </c>
      <c r="E201" s="70" t="s">
        <v>492</v>
      </c>
      <c r="F201" s="77"/>
    </row>
    <row r="202" spans="1:6">
      <c r="A202" s="44" t="s">
        <v>447</v>
      </c>
      <c r="B202" s="32">
        <v>1.88</v>
      </c>
      <c r="C202" s="32">
        <v>2.0299999999999998</v>
      </c>
      <c r="D202" s="32">
        <v>235</v>
      </c>
      <c r="E202" s="70" t="s">
        <v>492</v>
      </c>
      <c r="F202" s="77"/>
    </row>
    <row r="203" spans="1:6">
      <c r="A203" s="44" t="s">
        <v>449</v>
      </c>
      <c r="B203" s="32">
        <v>1.87</v>
      </c>
      <c r="C203" s="32">
        <v>1.9</v>
      </c>
      <c r="D203" s="32">
        <v>193</v>
      </c>
      <c r="E203" s="70" t="s">
        <v>492</v>
      </c>
      <c r="F203" s="77"/>
    </row>
    <row r="204" spans="1:6">
      <c r="A204" s="44" t="s">
        <v>451</v>
      </c>
      <c r="B204" s="32">
        <v>1.85</v>
      </c>
      <c r="C204" s="32">
        <v>1.89</v>
      </c>
      <c r="D204" s="32">
        <v>156</v>
      </c>
      <c r="E204" s="70" t="s">
        <v>492</v>
      </c>
      <c r="F204" s="77"/>
    </row>
    <row r="205" spans="1:6">
      <c r="A205" s="44" t="s">
        <v>453</v>
      </c>
      <c r="B205" s="32">
        <v>1.87</v>
      </c>
      <c r="C205" s="32">
        <v>1.75</v>
      </c>
      <c r="D205" s="32">
        <v>234</v>
      </c>
      <c r="E205" s="70" t="s">
        <v>492</v>
      </c>
      <c r="F205" s="77"/>
    </row>
    <row r="206" spans="1:6">
      <c r="A206" s="44" t="s">
        <v>455</v>
      </c>
      <c r="B206" s="32">
        <v>1.91</v>
      </c>
      <c r="C206" s="32">
        <v>1.76</v>
      </c>
      <c r="D206" s="32">
        <v>189</v>
      </c>
      <c r="E206" s="70" t="s">
        <v>492</v>
      </c>
      <c r="F206" s="77"/>
    </row>
    <row r="207" spans="1:6">
      <c r="A207" s="44" t="s">
        <v>457</v>
      </c>
      <c r="B207" s="32">
        <v>1.89</v>
      </c>
      <c r="C207" s="32">
        <v>1.8</v>
      </c>
      <c r="D207" s="32">
        <v>170</v>
      </c>
      <c r="E207" s="70" t="s">
        <v>492</v>
      </c>
      <c r="F207" s="77"/>
    </row>
    <row r="208" spans="1:6">
      <c r="A208" s="44" t="s">
        <v>459</v>
      </c>
      <c r="B208" s="32">
        <v>1.83</v>
      </c>
      <c r="C208" s="32">
        <v>2.1</v>
      </c>
      <c r="D208" s="32">
        <v>157</v>
      </c>
      <c r="E208" s="70" t="s">
        <v>492</v>
      </c>
      <c r="F208" s="77"/>
    </row>
    <row r="209" spans="1:6">
      <c r="A209" s="44" t="s">
        <v>461</v>
      </c>
      <c r="B209" s="32">
        <v>1.83</v>
      </c>
      <c r="C209" s="32">
        <v>2</v>
      </c>
      <c r="D209" s="32">
        <v>37.5</v>
      </c>
      <c r="E209" s="70" t="s">
        <v>492</v>
      </c>
      <c r="F209" s="77"/>
    </row>
    <row r="210" spans="1:6">
      <c r="A210" s="44" t="s">
        <v>463</v>
      </c>
      <c r="B210" s="32">
        <v>1.83</v>
      </c>
      <c r="C210" s="32">
        <v>2.08</v>
      </c>
      <c r="D210" s="32">
        <v>105</v>
      </c>
      <c r="E210" s="70" t="s">
        <v>492</v>
      </c>
      <c r="F210" s="77"/>
    </row>
    <row r="211" spans="1:6">
      <c r="A211" s="44" t="s">
        <v>465</v>
      </c>
      <c r="B211" s="32">
        <v>1.9</v>
      </c>
      <c r="C211" s="32">
        <v>1.8</v>
      </c>
      <c r="D211" s="32">
        <v>167</v>
      </c>
      <c r="E211" s="70" t="s">
        <v>492</v>
      </c>
      <c r="F211" s="77"/>
    </row>
    <row r="212" spans="1:6">
      <c r="A212" s="44" t="s">
        <v>467</v>
      </c>
      <c r="B212" s="32">
        <v>1.89</v>
      </c>
      <c r="C212" s="32">
        <v>1.73</v>
      </c>
      <c r="D212" s="32">
        <v>280</v>
      </c>
      <c r="E212" s="70" t="s">
        <v>492</v>
      </c>
      <c r="F212" s="77"/>
    </row>
    <row r="213" spans="1:6">
      <c r="A213" s="44" t="s">
        <v>469</v>
      </c>
      <c r="B213" s="32">
        <v>1.83</v>
      </c>
      <c r="C213" s="32">
        <v>1.82</v>
      </c>
      <c r="D213" s="32">
        <v>79.8</v>
      </c>
      <c r="E213" s="70" t="s">
        <v>492</v>
      </c>
      <c r="F213" s="77"/>
    </row>
    <row r="214" spans="1:6">
      <c r="A214" s="44" t="s">
        <v>471</v>
      </c>
      <c r="B214" s="32">
        <v>1.88</v>
      </c>
      <c r="C214" s="32">
        <v>1.73</v>
      </c>
      <c r="D214" s="32">
        <v>135</v>
      </c>
      <c r="E214" s="70" t="s">
        <v>492</v>
      </c>
      <c r="F214" s="77"/>
    </row>
    <row r="215" spans="1:6">
      <c r="A215" s="44" t="s">
        <v>473</v>
      </c>
      <c r="B215" s="32">
        <v>1.87</v>
      </c>
      <c r="C215" s="32">
        <v>1.81</v>
      </c>
      <c r="D215" s="32">
        <v>244</v>
      </c>
      <c r="E215" s="70" t="s">
        <v>492</v>
      </c>
      <c r="F215" s="77"/>
    </row>
    <row r="216" spans="1:6">
      <c r="A216" s="44" t="s">
        <v>475</v>
      </c>
      <c r="B216" s="32">
        <v>1.88</v>
      </c>
      <c r="C216" s="32">
        <v>1.76</v>
      </c>
      <c r="D216" s="32">
        <v>189</v>
      </c>
      <c r="E216" s="70" t="s">
        <v>492</v>
      </c>
      <c r="F216" s="77"/>
    </row>
    <row r="217" spans="1:6" ht="17" thickBot="1">
      <c r="A217" s="45" t="s">
        <v>477</v>
      </c>
      <c r="B217" s="47">
        <v>1.89</v>
      </c>
      <c r="C217" s="47">
        <v>1.83</v>
      </c>
      <c r="D217" s="47">
        <v>197</v>
      </c>
      <c r="E217" s="80" t="s">
        <v>492</v>
      </c>
      <c r="F217" s="55"/>
    </row>
    <row r="218" spans="1:6">
      <c r="A218" s="43" t="s">
        <v>479</v>
      </c>
      <c r="B218" s="71">
        <v>1.86</v>
      </c>
      <c r="C218" s="71">
        <v>1.81</v>
      </c>
      <c r="D218" s="71">
        <v>66</v>
      </c>
      <c r="E218" s="87" t="s">
        <v>492</v>
      </c>
      <c r="F218" s="82"/>
    </row>
    <row r="219" spans="1:6">
      <c r="A219" s="44" t="s">
        <v>481</v>
      </c>
      <c r="B219" s="32">
        <v>1.87</v>
      </c>
      <c r="C219" s="32">
        <v>2.02</v>
      </c>
      <c r="D219" s="32">
        <v>160</v>
      </c>
      <c r="E219" s="70" t="s">
        <v>492</v>
      </c>
      <c r="F219" s="77"/>
    </row>
    <row r="220" spans="1:6">
      <c r="A220" s="44" t="s">
        <v>483</v>
      </c>
      <c r="B220" s="32">
        <v>1.87</v>
      </c>
      <c r="C220" s="32">
        <v>1.84</v>
      </c>
      <c r="D220" s="32">
        <v>215</v>
      </c>
      <c r="E220" s="70" t="s">
        <v>492</v>
      </c>
      <c r="F220" s="77"/>
    </row>
    <row r="221" spans="1:6" ht="17" thickBot="1">
      <c r="A221" s="45" t="s">
        <v>485</v>
      </c>
      <c r="B221" s="47">
        <v>1.9</v>
      </c>
      <c r="C221" s="47">
        <v>1.91</v>
      </c>
      <c r="D221" s="47">
        <v>193</v>
      </c>
      <c r="E221" s="80" t="s">
        <v>492</v>
      </c>
      <c r="F221" s="55"/>
    </row>
  </sheetData>
  <phoneticPr fontId="7" type="noConversion"/>
  <conditionalFormatting sqref="B2:B221">
    <cfRule type="cellIs" dxfId="12" priority="23" operator="lessThan">
      <formula>1.75</formula>
    </cfRule>
  </conditionalFormatting>
  <conditionalFormatting sqref="D2:D221">
    <cfRule type="cellIs" dxfId="11" priority="6" operator="lessThan">
      <formula>25</formula>
    </cfRule>
  </conditionalFormatting>
  <conditionalFormatting sqref="C2:C221">
    <cfRule type="cellIs" dxfId="10" priority="1" operator="lessThan">
      <formula>1.7</formula>
    </cfRule>
  </conditionalFormatting>
  <pageMargins left="0.7" right="0.7" top="0.75" bottom="0.75" header="0.3" footer="0.3"/>
  <pageSetup scale="17"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0166FF-EECE-F74F-98E0-5BCCB78D03ED}">
  <dimension ref="A1:D22"/>
  <sheetViews>
    <sheetView workbookViewId="0">
      <selection activeCell="F40" sqref="F40"/>
    </sheetView>
  </sheetViews>
  <sheetFormatPr baseColWidth="10" defaultColWidth="11.5703125" defaultRowHeight="16"/>
  <cols>
    <col min="2" max="2" width="15.5703125" customWidth="1"/>
    <col min="3" max="3" width="11" bestFit="1" customWidth="1"/>
    <col min="4" max="4" width="6.42578125" bestFit="1" customWidth="1"/>
  </cols>
  <sheetData>
    <row r="1" spans="1:4" ht="17" thickBot="1">
      <c r="A1" s="65" t="s">
        <v>5</v>
      </c>
      <c r="B1" s="66" t="s">
        <v>4</v>
      </c>
      <c r="C1" s="66" t="s">
        <v>6</v>
      </c>
      <c r="D1" s="67" t="s">
        <v>13</v>
      </c>
    </row>
    <row r="2" spans="1:4">
      <c r="A2" s="48" t="s">
        <v>499</v>
      </c>
      <c r="B2" s="50" t="s">
        <v>35</v>
      </c>
      <c r="C2" s="57" t="s">
        <v>500</v>
      </c>
      <c r="D2" s="56">
        <v>1</v>
      </c>
    </row>
    <row r="3" spans="1:4">
      <c r="A3" s="60" t="s">
        <v>501</v>
      </c>
      <c r="B3" s="61" t="s">
        <v>47</v>
      </c>
      <c r="C3" s="62" t="s">
        <v>500</v>
      </c>
      <c r="D3" s="63">
        <v>1</v>
      </c>
    </row>
    <row r="4" spans="1:4">
      <c r="A4" s="36" t="s">
        <v>502</v>
      </c>
      <c r="B4" s="39" t="s">
        <v>63</v>
      </c>
      <c r="C4" s="58" t="s">
        <v>500</v>
      </c>
      <c r="D4" s="40">
        <v>1</v>
      </c>
    </row>
    <row r="5" spans="1:4">
      <c r="A5" s="60" t="s">
        <v>503</v>
      </c>
      <c r="B5" s="64" t="s">
        <v>78</v>
      </c>
      <c r="C5" s="62" t="s">
        <v>500</v>
      </c>
      <c r="D5" s="63">
        <v>2</v>
      </c>
    </row>
    <row r="6" spans="1:4">
      <c r="A6" s="36" t="s">
        <v>504</v>
      </c>
      <c r="B6" s="39" t="s">
        <v>86</v>
      </c>
      <c r="C6" s="58" t="s">
        <v>500</v>
      </c>
      <c r="D6" s="40">
        <v>2</v>
      </c>
    </row>
    <row r="7" spans="1:4">
      <c r="A7" s="60" t="s">
        <v>505</v>
      </c>
      <c r="B7" s="61" t="s">
        <v>88</v>
      </c>
      <c r="C7" s="62" t="s">
        <v>500</v>
      </c>
      <c r="D7" s="63">
        <v>2</v>
      </c>
    </row>
    <row r="8" spans="1:4">
      <c r="A8" s="36" t="s">
        <v>506</v>
      </c>
      <c r="B8" s="39" t="s">
        <v>104</v>
      </c>
      <c r="C8" s="58" t="s">
        <v>500</v>
      </c>
      <c r="D8" s="40">
        <v>2</v>
      </c>
    </row>
    <row r="9" spans="1:4">
      <c r="A9" s="60" t="s">
        <v>507</v>
      </c>
      <c r="B9" s="64" t="s">
        <v>126</v>
      </c>
      <c r="C9" s="62" t="s">
        <v>500</v>
      </c>
      <c r="D9" s="63">
        <v>3</v>
      </c>
    </row>
    <row r="10" spans="1:4">
      <c r="A10" s="36" t="s">
        <v>508</v>
      </c>
      <c r="B10" s="39" t="s">
        <v>242</v>
      </c>
      <c r="C10" s="58" t="s">
        <v>500</v>
      </c>
      <c r="D10" s="40">
        <v>5</v>
      </c>
    </row>
    <row r="11" spans="1:4">
      <c r="A11" s="60" t="s">
        <v>509</v>
      </c>
      <c r="B11" s="61" t="s">
        <v>246</v>
      </c>
      <c r="C11" s="62" t="s">
        <v>500</v>
      </c>
      <c r="D11" s="63">
        <v>5</v>
      </c>
    </row>
    <row r="12" spans="1:4">
      <c r="A12" s="36" t="s">
        <v>510</v>
      </c>
      <c r="B12" s="39" t="s">
        <v>248</v>
      </c>
      <c r="C12" s="58" t="s">
        <v>500</v>
      </c>
      <c r="D12" s="40">
        <v>5</v>
      </c>
    </row>
    <row r="13" spans="1:4">
      <c r="A13" s="60" t="s">
        <v>511</v>
      </c>
      <c r="B13" s="61" t="s">
        <v>264</v>
      </c>
      <c r="C13" s="62" t="s">
        <v>500</v>
      </c>
      <c r="D13" s="63">
        <v>5</v>
      </c>
    </row>
    <row r="14" spans="1:4">
      <c r="A14" s="36" t="s">
        <v>512</v>
      </c>
      <c r="B14" s="39" t="s">
        <v>266</v>
      </c>
      <c r="C14" s="58" t="s">
        <v>500</v>
      </c>
      <c r="D14" s="40">
        <v>5</v>
      </c>
    </row>
    <row r="15" spans="1:4">
      <c r="A15" s="60" t="s">
        <v>513</v>
      </c>
      <c r="B15" s="61" t="s">
        <v>268</v>
      </c>
      <c r="C15" s="62" t="s">
        <v>500</v>
      </c>
      <c r="D15" s="63">
        <v>5</v>
      </c>
    </row>
    <row r="16" spans="1:4">
      <c r="A16" s="36" t="s">
        <v>514</v>
      </c>
      <c r="B16" s="21" t="s">
        <v>284</v>
      </c>
      <c r="C16" s="58" t="s">
        <v>500</v>
      </c>
      <c r="D16" s="40">
        <v>6</v>
      </c>
    </row>
    <row r="17" spans="1:4">
      <c r="A17" s="60" t="s">
        <v>515</v>
      </c>
      <c r="B17" s="61" t="s">
        <v>291</v>
      </c>
      <c r="C17" s="62" t="s">
        <v>500</v>
      </c>
      <c r="D17" s="63">
        <v>6</v>
      </c>
    </row>
    <row r="18" spans="1:4">
      <c r="A18" s="36" t="s">
        <v>497</v>
      </c>
      <c r="B18" s="39" t="s">
        <v>297</v>
      </c>
      <c r="C18" s="58" t="s">
        <v>500</v>
      </c>
      <c r="D18" s="40">
        <v>6</v>
      </c>
    </row>
    <row r="19" spans="1:4">
      <c r="A19" s="60" t="s">
        <v>498</v>
      </c>
      <c r="B19" s="61" t="s">
        <v>311</v>
      </c>
      <c r="C19" s="62" t="s">
        <v>500</v>
      </c>
      <c r="D19" s="63">
        <v>6</v>
      </c>
    </row>
    <row r="20" spans="1:4">
      <c r="A20" s="36" t="s">
        <v>516</v>
      </c>
      <c r="B20" s="39" t="s">
        <v>361</v>
      </c>
      <c r="C20" s="58" t="s">
        <v>500</v>
      </c>
      <c r="D20" s="40">
        <v>7</v>
      </c>
    </row>
    <row r="21" spans="1:4">
      <c r="A21" s="60" t="s">
        <v>517</v>
      </c>
      <c r="B21" s="61" t="s">
        <v>375</v>
      </c>
      <c r="C21" s="62" t="s">
        <v>500</v>
      </c>
      <c r="D21" s="63">
        <v>8</v>
      </c>
    </row>
    <row r="22" spans="1:4" ht="17" thickBot="1">
      <c r="A22" s="38" t="s">
        <v>518</v>
      </c>
      <c r="B22" s="41" t="s">
        <v>380</v>
      </c>
      <c r="C22" s="59" t="s">
        <v>500</v>
      </c>
      <c r="D22" s="42">
        <v>8</v>
      </c>
    </row>
  </sheetData>
  <pageMargins left="0.7" right="0.7" top="0.75" bottom="0.75" header="0.3" footer="0.3"/>
  <pageSetup orientation="portrait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1D6C3A-4C8E-454E-A8DA-BBC163C307FC}">
  <dimension ref="A1:L22"/>
  <sheetViews>
    <sheetView workbookViewId="0">
      <selection activeCell="A7" sqref="A7"/>
    </sheetView>
  </sheetViews>
  <sheetFormatPr baseColWidth="10" defaultRowHeight="16"/>
  <cols>
    <col min="1" max="1" width="20.85546875" bestFit="1" customWidth="1"/>
    <col min="2" max="2" width="12.42578125" bestFit="1" customWidth="1"/>
    <col min="5" max="5" width="8" bestFit="1" customWidth="1"/>
  </cols>
  <sheetData>
    <row r="1" spans="1:12" ht="39" customHeight="1" thickBot="1">
      <c r="A1" s="157" t="s">
        <v>563</v>
      </c>
      <c r="B1" s="158" t="s">
        <v>564</v>
      </c>
      <c r="C1" s="158" t="s">
        <v>573</v>
      </c>
      <c r="D1" s="159" t="s">
        <v>565</v>
      </c>
      <c r="E1" s="158" t="s">
        <v>566</v>
      </c>
      <c r="F1" s="158" t="s">
        <v>567</v>
      </c>
      <c r="G1" s="158" t="s">
        <v>568</v>
      </c>
      <c r="H1" s="158" t="s">
        <v>569</v>
      </c>
      <c r="I1" s="158" t="s">
        <v>570</v>
      </c>
      <c r="J1" s="158" t="s">
        <v>574</v>
      </c>
      <c r="K1" s="158" t="s">
        <v>571</v>
      </c>
      <c r="L1" s="160" t="s">
        <v>572</v>
      </c>
    </row>
    <row r="2" spans="1:12" ht="17" thickTop="1">
      <c r="A2" s="144" t="s">
        <v>575</v>
      </c>
      <c r="B2" s="145">
        <v>29</v>
      </c>
      <c r="C2" s="145">
        <f>B2*10</f>
        <v>290</v>
      </c>
      <c r="D2" s="145">
        <v>1581.1</v>
      </c>
      <c r="E2" s="145">
        <v>17033.099999999999</v>
      </c>
      <c r="F2" s="146">
        <f>((D2/1000)*1000000)/E2</f>
        <v>92.825146332728636</v>
      </c>
      <c r="G2" s="146">
        <v>1900</v>
      </c>
      <c r="H2" s="146">
        <v>10</v>
      </c>
      <c r="I2" s="147">
        <f>(H2*G2)/F2</f>
        <v>204.68591486939471</v>
      </c>
      <c r="J2" s="147">
        <f>G2-I2</f>
        <v>1695.3140851306052</v>
      </c>
      <c r="K2" s="148">
        <v>180.1</v>
      </c>
      <c r="L2" s="149">
        <f t="shared" ref="L2" si="0">((K2/1000)*1000000)/E2</f>
        <v>10.573530361472661</v>
      </c>
    </row>
    <row r="3" spans="1:12" ht="17" thickBot="1">
      <c r="A3" s="151" t="s">
        <v>576</v>
      </c>
      <c r="B3" s="152">
        <v>27.5</v>
      </c>
      <c r="C3" s="152">
        <f>B3*10</f>
        <v>275</v>
      </c>
      <c r="D3" s="152">
        <v>1699.3</v>
      </c>
      <c r="E3" s="152">
        <v>18282.8</v>
      </c>
      <c r="F3" s="153">
        <f>((D3/1000)*1000000)/E3</f>
        <v>92.945281904303499</v>
      </c>
      <c r="G3" s="153">
        <v>1900</v>
      </c>
      <c r="H3" s="153">
        <v>10</v>
      </c>
      <c r="I3" s="154">
        <f>(H3*G3)/F3</f>
        <v>204.42134996763372</v>
      </c>
      <c r="J3" s="154">
        <f>G3-I3</f>
        <v>1695.5786500323663</v>
      </c>
      <c r="K3" s="155">
        <v>195.1</v>
      </c>
      <c r="L3" s="156">
        <f t="shared" ref="L3" si="1">((K3/1000)*1000000)/E3</f>
        <v>10.671231977596429</v>
      </c>
    </row>
    <row r="7" spans="1:12" ht="17" thickBot="1">
      <c r="A7" s="2" t="s">
        <v>638</v>
      </c>
      <c r="G7" s="2" t="s">
        <v>637</v>
      </c>
    </row>
    <row r="8" spans="1:12" ht="17" thickBot="1">
      <c r="A8" s="178" t="s">
        <v>527</v>
      </c>
      <c r="B8" s="179" t="s">
        <v>577</v>
      </c>
      <c r="C8" s="179" t="s">
        <v>578</v>
      </c>
      <c r="D8" s="180" t="s">
        <v>579</v>
      </c>
      <c r="E8" s="161"/>
      <c r="G8" s="178" t="s">
        <v>527</v>
      </c>
      <c r="H8" s="179" t="s">
        <v>577</v>
      </c>
      <c r="I8" s="179" t="s">
        <v>578</v>
      </c>
      <c r="J8" s="180" t="s">
        <v>579</v>
      </c>
      <c r="K8" s="161"/>
    </row>
    <row r="9" spans="1:12">
      <c r="A9" s="171" t="s">
        <v>528</v>
      </c>
      <c r="B9" s="172">
        <v>22.2</v>
      </c>
      <c r="C9" s="172">
        <f t="shared" ref="C9:C13" si="2">B9*96*1.1</f>
        <v>2344.3200000000002</v>
      </c>
      <c r="D9" s="162"/>
      <c r="E9" s="163"/>
      <c r="G9" s="171" t="s">
        <v>528</v>
      </c>
      <c r="H9" s="172">
        <v>5.8</v>
      </c>
      <c r="I9" s="172">
        <f t="shared" ref="I9:I10" si="3">H9*96*1.1</f>
        <v>612.48</v>
      </c>
      <c r="J9" s="162"/>
      <c r="K9" s="163"/>
    </row>
    <row r="10" spans="1:12">
      <c r="A10" s="171" t="s">
        <v>535</v>
      </c>
      <c r="B10" s="172">
        <v>3</v>
      </c>
      <c r="C10" s="172">
        <f t="shared" si="2"/>
        <v>316.8</v>
      </c>
      <c r="D10" s="164">
        <f>B10/$B$16*10</f>
        <v>1</v>
      </c>
      <c r="E10" s="165" t="s">
        <v>580</v>
      </c>
      <c r="G10" s="171" t="s">
        <v>535</v>
      </c>
      <c r="H10" s="172">
        <v>2</v>
      </c>
      <c r="I10" s="172">
        <f t="shared" si="3"/>
        <v>211.20000000000002</v>
      </c>
      <c r="J10" s="164">
        <f>H10/$H$16*10</f>
        <v>1</v>
      </c>
      <c r="K10" s="165" t="s">
        <v>580</v>
      </c>
    </row>
    <row r="11" spans="1:12">
      <c r="A11" s="171" t="s">
        <v>536</v>
      </c>
      <c r="B11" s="172">
        <v>0.6</v>
      </c>
      <c r="C11" s="172">
        <f>B11*96*1.1</f>
        <v>63.36</v>
      </c>
      <c r="D11" s="164">
        <f>10*B11/$B$16*1000</f>
        <v>200</v>
      </c>
      <c r="E11" s="165" t="s">
        <v>581</v>
      </c>
      <c r="G11" s="171" t="s">
        <v>536</v>
      </c>
      <c r="H11" s="172">
        <v>0.4</v>
      </c>
      <c r="I11" s="172">
        <f>H11*96*1.1</f>
        <v>42.240000000000009</v>
      </c>
      <c r="J11" s="164">
        <f>10*H11/$H$16*1000</f>
        <v>200</v>
      </c>
      <c r="K11" s="165" t="s">
        <v>581</v>
      </c>
    </row>
    <row r="12" spans="1:12" ht="17">
      <c r="A12" s="173" t="s">
        <v>585</v>
      </c>
      <c r="B12" s="172">
        <v>1.5</v>
      </c>
      <c r="C12" s="172">
        <f t="shared" si="2"/>
        <v>158.4</v>
      </c>
      <c r="D12" s="164">
        <f>10*B12/$B$16</f>
        <v>0.5</v>
      </c>
      <c r="E12" s="165" t="s">
        <v>581</v>
      </c>
      <c r="G12" s="173" t="s">
        <v>593</v>
      </c>
      <c r="H12" s="172">
        <v>3.3</v>
      </c>
      <c r="I12" s="172">
        <f t="shared" ref="I12:I13" si="4">H12*96*1.1</f>
        <v>348.47999999999996</v>
      </c>
      <c r="J12" s="164">
        <f>3*H12/$H$16</f>
        <v>0.49499999999999994</v>
      </c>
      <c r="K12" s="165" t="s">
        <v>581</v>
      </c>
    </row>
    <row r="13" spans="1:12" ht="17">
      <c r="A13" s="171" t="s">
        <v>586</v>
      </c>
      <c r="B13" s="172">
        <v>1.5</v>
      </c>
      <c r="C13" s="172">
        <f t="shared" si="2"/>
        <v>158.4</v>
      </c>
      <c r="D13" s="164">
        <f>10*B13/$B$16</f>
        <v>0.5</v>
      </c>
      <c r="E13" s="165" t="s">
        <v>581</v>
      </c>
      <c r="G13" s="173" t="s">
        <v>594</v>
      </c>
      <c r="H13" s="172">
        <v>3.3</v>
      </c>
      <c r="I13" s="172">
        <f t="shared" si="4"/>
        <v>348.47999999999996</v>
      </c>
      <c r="J13" s="164">
        <f>3*H13/$H$16</f>
        <v>0.49499999999999994</v>
      </c>
      <c r="K13" s="165" t="s">
        <v>581</v>
      </c>
    </row>
    <row r="14" spans="1:12" ht="17" thickBot="1">
      <c r="A14" s="174" t="s">
        <v>537</v>
      </c>
      <c r="B14" s="175">
        <v>0.2</v>
      </c>
      <c r="C14" s="175">
        <f>B14*96*1.1</f>
        <v>21.120000000000005</v>
      </c>
      <c r="D14" s="166">
        <v>1</v>
      </c>
      <c r="E14" s="167" t="s">
        <v>582</v>
      </c>
      <c r="G14" s="174" t="s">
        <v>537</v>
      </c>
      <c r="H14" s="175">
        <v>0.2</v>
      </c>
      <c r="I14" s="175">
        <f>H14*96*1.1</f>
        <v>21.120000000000005</v>
      </c>
      <c r="J14" s="166">
        <v>1</v>
      </c>
      <c r="K14" s="167" t="s">
        <v>582</v>
      </c>
    </row>
    <row r="15" spans="1:12" ht="17" thickBot="1">
      <c r="A15" s="176" t="s">
        <v>538</v>
      </c>
      <c r="B15" s="177">
        <v>1</v>
      </c>
      <c r="C15" s="177"/>
      <c r="D15" s="168">
        <f>25/30</f>
        <v>0.83333333333333337</v>
      </c>
      <c r="E15" s="161" t="s">
        <v>492</v>
      </c>
      <c r="G15" s="176" t="s">
        <v>538</v>
      </c>
      <c r="H15" s="177">
        <v>5</v>
      </c>
      <c r="I15" s="177"/>
      <c r="J15" s="168">
        <f>25/30</f>
        <v>0.83333333333333337</v>
      </c>
      <c r="K15" s="161" t="s">
        <v>492</v>
      </c>
    </row>
    <row r="16" spans="1:12" ht="17" thickBot="1">
      <c r="A16" s="169" t="s">
        <v>539</v>
      </c>
      <c r="B16" s="170">
        <f>SUM(B9:B15)</f>
        <v>30</v>
      </c>
      <c r="C16" s="170">
        <f>B16*96*1.1</f>
        <v>3168.0000000000005</v>
      </c>
      <c r="D16" s="166"/>
      <c r="E16" s="167"/>
      <c r="G16" s="169" t="s">
        <v>539</v>
      </c>
      <c r="H16" s="170">
        <f>SUM(H9:H15)</f>
        <v>20</v>
      </c>
      <c r="I16" s="170">
        <f>H16*96*1.1</f>
        <v>2112</v>
      </c>
      <c r="J16" s="166"/>
      <c r="K16" s="167"/>
    </row>
    <row r="17" spans="1:2" ht="17" thickBot="1"/>
    <row r="18" spans="1:2" ht="17" thickBot="1">
      <c r="A18" s="186" t="s">
        <v>583</v>
      </c>
      <c r="B18" s="187"/>
    </row>
    <row r="19" spans="1:2" ht="17" thickBot="1">
      <c r="A19" s="184" t="s">
        <v>527</v>
      </c>
      <c r="B19" s="185" t="s">
        <v>589</v>
      </c>
    </row>
    <row r="20" spans="1:2" ht="17" thickTop="1">
      <c r="A20" s="181" t="s">
        <v>584</v>
      </c>
      <c r="B20" s="138">
        <v>66</v>
      </c>
    </row>
    <row r="21" spans="1:2">
      <c r="A21" s="182" t="s">
        <v>587</v>
      </c>
      <c r="B21" s="40">
        <v>165</v>
      </c>
    </row>
    <row r="22" spans="1:2" ht="17" thickBot="1">
      <c r="A22" s="183" t="s">
        <v>588</v>
      </c>
      <c r="B22" s="42">
        <v>165</v>
      </c>
    </row>
  </sheetData>
  <pageMargins left="0.7" right="0.7" top="0.75" bottom="0.75" header="0.3" footer="0.3"/>
  <pageSetup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6BD617-E76D-0B4D-89D5-345EC0DDCE36}">
  <dimension ref="A1:AC27"/>
  <sheetViews>
    <sheetView workbookViewId="0">
      <selection activeCell="A3" sqref="A3:H17"/>
    </sheetView>
  </sheetViews>
  <sheetFormatPr baseColWidth="10" defaultColWidth="11.5703125" defaultRowHeight="16"/>
  <cols>
    <col min="1" max="1" width="20.5703125" customWidth="1"/>
    <col min="2" max="2" width="9.140625" customWidth="1"/>
    <col min="3" max="3" width="10.140625" customWidth="1"/>
    <col min="4" max="5" width="5.140625" bestFit="1" customWidth="1"/>
    <col min="6" max="6" width="6.28515625" bestFit="1" customWidth="1"/>
    <col min="7" max="7" width="5.7109375" bestFit="1" customWidth="1"/>
    <col min="8" max="11" width="5.140625" bestFit="1" customWidth="1"/>
    <col min="12" max="12" width="7.140625" bestFit="1" customWidth="1"/>
    <col min="13" max="13" width="10.5703125" bestFit="1" customWidth="1"/>
    <col min="14" max="14" width="9.28515625" bestFit="1" customWidth="1"/>
    <col min="15" max="15" width="11.140625" bestFit="1" customWidth="1"/>
    <col min="16" max="16" width="11" bestFit="1" customWidth="1"/>
    <col min="17" max="17" width="8" bestFit="1" customWidth="1"/>
    <col min="18" max="18" width="6.28515625" bestFit="1" customWidth="1"/>
    <col min="19" max="19" width="19.7109375" bestFit="1" customWidth="1"/>
    <col min="20" max="20" width="9.140625" customWidth="1"/>
    <col min="21" max="21" width="10.140625" customWidth="1"/>
    <col min="22" max="23" width="5.140625" bestFit="1" customWidth="1"/>
    <col min="24" max="25" width="5.140625" customWidth="1"/>
    <col min="26" max="29" width="5.140625" bestFit="1" customWidth="1"/>
  </cols>
  <sheetData>
    <row r="1" spans="1:29">
      <c r="A1" s="2" t="s">
        <v>533</v>
      </c>
      <c r="B1" s="1"/>
      <c r="C1" s="1"/>
      <c r="D1" s="1"/>
      <c r="E1" s="1"/>
      <c r="F1" s="1"/>
      <c r="G1" s="1"/>
      <c r="H1" s="1"/>
      <c r="I1" s="1"/>
      <c r="J1" s="1"/>
      <c r="K1" s="1"/>
      <c r="L1" s="2" t="s">
        <v>606</v>
      </c>
      <c r="S1" s="2" t="s">
        <v>605</v>
      </c>
    </row>
    <row r="2" spans="1:29" ht="17" thickBot="1">
      <c r="A2" s="1"/>
      <c r="B2" s="1"/>
      <c r="C2" s="1"/>
      <c r="D2" s="1"/>
      <c r="E2" s="1"/>
      <c r="F2" s="1"/>
      <c r="G2" s="1"/>
      <c r="H2" s="1"/>
      <c r="I2" s="1"/>
      <c r="J2" s="1"/>
      <c r="K2" s="1"/>
    </row>
    <row r="3" spans="1:29" ht="35" thickBot="1">
      <c r="A3" s="196" t="s">
        <v>527</v>
      </c>
      <c r="B3" s="208" t="s">
        <v>534</v>
      </c>
      <c r="C3" s="197" t="s">
        <v>590</v>
      </c>
      <c r="D3" s="1"/>
      <c r="E3" s="1"/>
      <c r="F3" s="1"/>
      <c r="G3" s="1"/>
      <c r="H3" s="1"/>
      <c r="I3" s="1"/>
      <c r="J3" s="1"/>
      <c r="K3" s="1"/>
      <c r="L3" s="105" t="s">
        <v>486</v>
      </c>
      <c r="M3" s="73" t="s">
        <v>558</v>
      </c>
      <c r="N3" s="73" t="s">
        <v>557</v>
      </c>
      <c r="O3" s="73" t="s">
        <v>559</v>
      </c>
      <c r="P3" s="73" t="s">
        <v>560</v>
      </c>
      <c r="Q3" s="112" t="s">
        <v>561</v>
      </c>
      <c r="S3" s="196" t="s">
        <v>527</v>
      </c>
      <c r="T3" s="208" t="s">
        <v>596</v>
      </c>
      <c r="U3" s="197" t="s">
        <v>590</v>
      </c>
      <c r="V3" s="1"/>
      <c r="W3" s="1"/>
      <c r="X3" s="1"/>
      <c r="Y3" s="1"/>
      <c r="Z3" s="1"/>
      <c r="AA3" s="1"/>
      <c r="AB3" s="1"/>
      <c r="AC3" s="1"/>
    </row>
    <row r="4" spans="1:29" ht="17" thickTop="1">
      <c r="A4" s="199" t="s">
        <v>528</v>
      </c>
      <c r="B4" s="200">
        <v>22.2</v>
      </c>
      <c r="C4" s="204">
        <f>B4*8.8</f>
        <v>195.36</v>
      </c>
      <c r="D4" s="1"/>
      <c r="E4" s="1"/>
      <c r="F4" s="1"/>
      <c r="G4" s="1"/>
      <c r="H4" s="1"/>
      <c r="I4" s="1"/>
      <c r="J4" s="1"/>
      <c r="K4" s="1"/>
      <c r="L4" s="43" t="s">
        <v>19</v>
      </c>
      <c r="M4" s="111">
        <v>32.700000000000003</v>
      </c>
      <c r="N4" s="103">
        <v>25</v>
      </c>
      <c r="O4" s="103">
        <v>5</v>
      </c>
      <c r="P4" s="125">
        <f t="shared" ref="P4:P11" si="0">(N4*O4)/M4</f>
        <v>3.8226299694189598</v>
      </c>
      <c r="Q4" s="130">
        <f>N4-P4</f>
        <v>21.177370030581042</v>
      </c>
      <c r="S4" s="199" t="s">
        <v>528</v>
      </c>
      <c r="T4" s="200">
        <v>5.8</v>
      </c>
      <c r="U4" s="204">
        <f>T4*8.8</f>
        <v>51.04</v>
      </c>
      <c r="V4" s="1"/>
      <c r="W4" s="1"/>
      <c r="X4" s="1"/>
      <c r="Y4" s="1"/>
      <c r="Z4" s="1"/>
      <c r="AA4" s="1"/>
      <c r="AB4" s="1"/>
      <c r="AC4" s="1"/>
    </row>
    <row r="5" spans="1:29">
      <c r="A5" s="194" t="s">
        <v>535</v>
      </c>
      <c r="B5" s="150">
        <v>3</v>
      </c>
      <c r="C5" s="205">
        <f t="shared" ref="C5:C11" si="1">B5*8.8</f>
        <v>26.400000000000002</v>
      </c>
      <c r="D5" s="1"/>
      <c r="E5" s="1"/>
      <c r="F5" s="1"/>
      <c r="G5" s="1"/>
      <c r="H5" s="1"/>
      <c r="I5" s="1"/>
      <c r="J5" s="1"/>
      <c r="K5" s="1"/>
      <c r="L5" s="104" t="s">
        <v>36</v>
      </c>
      <c r="M5" s="39">
        <v>30.2</v>
      </c>
      <c r="N5" s="103">
        <v>25</v>
      </c>
      <c r="O5" s="103">
        <v>5</v>
      </c>
      <c r="P5" s="125">
        <f t="shared" si="0"/>
        <v>4.1390728476821197</v>
      </c>
      <c r="Q5" s="130">
        <f>N5-P5</f>
        <v>20.860927152317881</v>
      </c>
      <c r="S5" s="194" t="s">
        <v>535</v>
      </c>
      <c r="T5" s="150">
        <v>2</v>
      </c>
      <c r="U5" s="205">
        <f t="shared" ref="U5:U11" si="2">T5*8.8</f>
        <v>17.600000000000001</v>
      </c>
      <c r="V5" s="1"/>
      <c r="W5" s="1"/>
      <c r="X5" s="1"/>
      <c r="Y5" s="1"/>
      <c r="Z5" s="1"/>
      <c r="AA5" s="1"/>
      <c r="AB5" s="1"/>
      <c r="AC5" s="1"/>
    </row>
    <row r="6" spans="1:29">
      <c r="A6" s="194" t="s">
        <v>536</v>
      </c>
      <c r="B6" s="150">
        <v>0.6</v>
      </c>
      <c r="C6" s="205">
        <f t="shared" si="1"/>
        <v>5.28</v>
      </c>
      <c r="D6" s="1"/>
      <c r="E6" s="1"/>
      <c r="F6" s="1"/>
      <c r="G6" s="1"/>
      <c r="H6" s="1"/>
      <c r="I6" s="1"/>
      <c r="J6" s="1"/>
      <c r="K6" s="1"/>
      <c r="L6" s="104" t="s">
        <v>54</v>
      </c>
      <c r="M6" s="39">
        <v>14.6</v>
      </c>
      <c r="N6" s="39">
        <v>25</v>
      </c>
      <c r="O6" s="39">
        <v>5</v>
      </c>
      <c r="P6" s="125">
        <f t="shared" si="0"/>
        <v>8.5616438356164384</v>
      </c>
      <c r="Q6" s="130">
        <f t="shared" ref="Q6:Q11" si="3">N6-P6</f>
        <v>16.438356164383563</v>
      </c>
      <c r="S6" s="194" t="s">
        <v>536</v>
      </c>
      <c r="T6" s="150">
        <v>0.4</v>
      </c>
      <c r="U6" s="205">
        <f t="shared" si="2"/>
        <v>3.5200000000000005</v>
      </c>
      <c r="V6" s="1"/>
      <c r="W6" s="1"/>
      <c r="X6" s="1"/>
      <c r="Y6" s="1"/>
      <c r="Z6" s="1"/>
      <c r="AA6" s="1"/>
      <c r="AB6" s="1"/>
      <c r="AC6" s="1"/>
    </row>
    <row r="7" spans="1:29" ht="16" customHeight="1">
      <c r="A7" s="195" t="s">
        <v>585</v>
      </c>
      <c r="B7" s="150">
        <v>1.5</v>
      </c>
      <c r="C7" s="205">
        <f t="shared" si="1"/>
        <v>13.200000000000001</v>
      </c>
      <c r="D7" s="1"/>
      <c r="E7" s="1"/>
      <c r="F7" s="1"/>
      <c r="G7" s="1"/>
      <c r="H7" s="1"/>
      <c r="I7" s="1"/>
      <c r="J7" s="1"/>
      <c r="K7" s="1"/>
      <c r="L7" s="104" t="s">
        <v>68</v>
      </c>
      <c r="M7" s="39">
        <v>35.9</v>
      </c>
      <c r="N7" s="39">
        <v>25</v>
      </c>
      <c r="O7" s="39">
        <v>5</v>
      </c>
      <c r="P7" s="125">
        <f t="shared" si="0"/>
        <v>3.4818941504178276</v>
      </c>
      <c r="Q7" s="130">
        <f t="shared" si="3"/>
        <v>21.518105849582174</v>
      </c>
      <c r="S7" s="195" t="s">
        <v>593</v>
      </c>
      <c r="T7" s="150">
        <v>3.3</v>
      </c>
      <c r="U7" s="205">
        <f t="shared" si="2"/>
        <v>29.04</v>
      </c>
      <c r="V7" s="1"/>
      <c r="W7" s="1"/>
      <c r="X7" s="1"/>
      <c r="Y7" s="1"/>
      <c r="Z7" s="1"/>
      <c r="AA7" s="1"/>
      <c r="AB7" s="1"/>
      <c r="AC7" s="1"/>
    </row>
    <row r="8" spans="1:29" ht="16" customHeight="1">
      <c r="A8" s="194" t="s">
        <v>586</v>
      </c>
      <c r="B8" s="150">
        <v>1.5</v>
      </c>
      <c r="C8" s="205">
        <f t="shared" si="1"/>
        <v>13.200000000000001</v>
      </c>
      <c r="D8" s="1"/>
      <c r="E8" s="1"/>
      <c r="F8" s="1"/>
      <c r="G8" s="1"/>
      <c r="H8" s="1"/>
      <c r="I8" s="1"/>
      <c r="J8" s="1"/>
      <c r="K8" s="1"/>
      <c r="L8" s="104" t="s">
        <v>83</v>
      </c>
      <c r="M8" s="39">
        <v>35.1</v>
      </c>
      <c r="N8" s="39">
        <v>25</v>
      </c>
      <c r="O8" s="39">
        <v>5</v>
      </c>
      <c r="P8" s="125">
        <f t="shared" si="0"/>
        <v>3.5612535612535612</v>
      </c>
      <c r="Q8" s="130">
        <f t="shared" si="3"/>
        <v>21.438746438746438</v>
      </c>
      <c r="S8" s="194" t="s">
        <v>594</v>
      </c>
      <c r="T8" s="150">
        <v>3.3</v>
      </c>
      <c r="U8" s="205">
        <f t="shared" si="2"/>
        <v>29.04</v>
      </c>
      <c r="V8" s="1"/>
      <c r="W8" s="1"/>
      <c r="X8" s="1"/>
      <c r="Y8" s="1"/>
      <c r="Z8" s="1"/>
      <c r="AA8" s="1"/>
      <c r="AB8" s="1"/>
      <c r="AC8" s="1"/>
    </row>
    <row r="9" spans="1:29" ht="17" thickBot="1">
      <c r="A9" s="202" t="s">
        <v>537</v>
      </c>
      <c r="B9" s="203">
        <v>0.2</v>
      </c>
      <c r="C9" s="206">
        <f t="shared" si="1"/>
        <v>1.7600000000000002</v>
      </c>
      <c r="D9" s="1"/>
      <c r="E9" s="1"/>
      <c r="F9" s="1"/>
      <c r="G9" s="1"/>
      <c r="H9" s="1"/>
      <c r="I9" s="1"/>
      <c r="J9" s="1"/>
      <c r="K9" s="1"/>
      <c r="L9" s="104" t="s">
        <v>97</v>
      </c>
      <c r="M9" s="39">
        <v>45</v>
      </c>
      <c r="N9" s="39">
        <v>25</v>
      </c>
      <c r="O9" s="39">
        <v>5</v>
      </c>
      <c r="P9" s="125">
        <f t="shared" si="0"/>
        <v>2.7777777777777777</v>
      </c>
      <c r="Q9" s="130">
        <f t="shared" si="3"/>
        <v>22.222222222222221</v>
      </c>
      <c r="S9" s="202" t="s">
        <v>537</v>
      </c>
      <c r="T9" s="203">
        <v>0.2</v>
      </c>
      <c r="U9" s="206">
        <f t="shared" si="2"/>
        <v>1.7600000000000002</v>
      </c>
      <c r="V9" s="1"/>
      <c r="W9" s="1"/>
      <c r="X9" s="1"/>
      <c r="Y9" s="1"/>
      <c r="Z9" s="1"/>
      <c r="AA9" s="1"/>
      <c r="AB9" s="1"/>
      <c r="AC9" s="1"/>
    </row>
    <row r="10" spans="1:29" ht="18" thickTop="1" thickBot="1">
      <c r="A10" s="192" t="s">
        <v>538</v>
      </c>
      <c r="B10" s="201">
        <v>1</v>
      </c>
      <c r="C10" s="207"/>
      <c r="D10" s="1"/>
      <c r="E10" s="1"/>
      <c r="F10" s="1"/>
      <c r="G10" s="1"/>
      <c r="H10" s="1"/>
      <c r="I10" s="1"/>
      <c r="J10" s="1"/>
      <c r="K10" s="1"/>
      <c r="L10" s="104" t="s">
        <v>111</v>
      </c>
      <c r="M10" s="39">
        <v>39.1</v>
      </c>
      <c r="N10" s="39">
        <v>25</v>
      </c>
      <c r="O10" s="39">
        <v>5</v>
      </c>
      <c r="P10" s="125">
        <f t="shared" si="0"/>
        <v>3.1969309462915598</v>
      </c>
      <c r="Q10" s="130">
        <f t="shared" si="3"/>
        <v>21.803069053708441</v>
      </c>
      <c r="S10" s="192" t="s">
        <v>538</v>
      </c>
      <c r="T10" s="201">
        <v>5</v>
      </c>
      <c r="U10" s="207"/>
      <c r="V10" s="1"/>
      <c r="W10" s="1"/>
      <c r="X10" s="1"/>
      <c r="Y10" s="1"/>
      <c r="Z10" s="1"/>
      <c r="AA10" s="1"/>
      <c r="AB10" s="1"/>
      <c r="AC10" s="1"/>
    </row>
    <row r="11" spans="1:29" ht="17" thickBot="1">
      <c r="A11" s="193" t="s">
        <v>539</v>
      </c>
      <c r="B11" s="198">
        <f>SUM(B4:B10)</f>
        <v>30</v>
      </c>
      <c r="C11" s="209">
        <f t="shared" si="1"/>
        <v>264</v>
      </c>
      <c r="D11" s="1"/>
      <c r="E11" s="1"/>
      <c r="F11" s="1"/>
      <c r="G11" s="1"/>
      <c r="H11" s="1"/>
      <c r="I11" s="1"/>
      <c r="J11" s="1"/>
      <c r="K11" s="1"/>
      <c r="L11" s="139" t="s">
        <v>125</v>
      </c>
      <c r="M11" s="41">
        <v>33.799999999999997</v>
      </c>
      <c r="N11" s="41">
        <v>25</v>
      </c>
      <c r="O11" s="41">
        <v>5</v>
      </c>
      <c r="P11" s="210">
        <f t="shared" si="0"/>
        <v>3.6982248520710064</v>
      </c>
      <c r="Q11" s="211">
        <f t="shared" si="3"/>
        <v>21.301775147928993</v>
      </c>
      <c r="S11" s="193" t="s">
        <v>539</v>
      </c>
      <c r="T11" s="198">
        <f>SUM(T4:T10)</f>
        <v>20</v>
      </c>
      <c r="U11" s="209">
        <f t="shared" si="2"/>
        <v>176</v>
      </c>
      <c r="V11" s="1"/>
      <c r="W11" s="1"/>
      <c r="X11" s="1"/>
      <c r="Y11" s="1"/>
      <c r="Z11" s="1"/>
      <c r="AA11" s="1"/>
      <c r="AB11" s="1"/>
      <c r="AC11" s="1"/>
    </row>
    <row r="12" spans="1:29">
      <c r="E12" s="188"/>
      <c r="F12" s="3" t="s">
        <v>529</v>
      </c>
      <c r="G12" s="189"/>
      <c r="H12" s="28"/>
      <c r="W12" s="188"/>
      <c r="X12" s="3" t="s">
        <v>529</v>
      </c>
      <c r="Y12" s="189"/>
      <c r="Z12" s="28"/>
    </row>
    <row r="13" spans="1:29" ht="17" thickBot="1">
      <c r="E13" s="190"/>
      <c r="F13" s="26" t="s">
        <v>531</v>
      </c>
      <c r="G13" s="26" t="s">
        <v>540</v>
      </c>
      <c r="H13" s="27"/>
      <c r="W13" s="190"/>
      <c r="X13" s="26" t="s">
        <v>531</v>
      </c>
      <c r="Y13" s="26" t="s">
        <v>540</v>
      </c>
      <c r="Z13" s="27"/>
    </row>
    <row r="14" spans="1:29">
      <c r="E14" s="190"/>
      <c r="F14" s="189" t="s">
        <v>531</v>
      </c>
      <c r="G14" s="28" t="s">
        <v>530</v>
      </c>
      <c r="H14" s="27"/>
      <c r="W14" s="190"/>
      <c r="X14" s="189" t="s">
        <v>531</v>
      </c>
      <c r="Y14" s="28" t="s">
        <v>530</v>
      </c>
      <c r="Z14" s="27"/>
    </row>
    <row r="15" spans="1:29">
      <c r="E15" s="190"/>
      <c r="F15" s="26" t="s">
        <v>591</v>
      </c>
      <c r="G15" s="27" t="s">
        <v>530</v>
      </c>
      <c r="H15" s="4" t="s">
        <v>592</v>
      </c>
      <c r="W15" s="190"/>
      <c r="X15" s="26" t="s">
        <v>591</v>
      </c>
      <c r="Y15" s="27" t="s">
        <v>530</v>
      </c>
      <c r="Z15" s="4" t="s">
        <v>595</v>
      </c>
    </row>
    <row r="16" spans="1:29" ht="17" thickBot="1">
      <c r="E16" s="190"/>
      <c r="F16" s="30" t="s">
        <v>532</v>
      </c>
      <c r="G16" s="29" t="s">
        <v>530</v>
      </c>
      <c r="H16" s="27"/>
      <c r="W16" s="190"/>
      <c r="X16" s="30" t="s">
        <v>532</v>
      </c>
      <c r="Y16" s="29" t="s">
        <v>530</v>
      </c>
      <c r="Z16" s="27"/>
    </row>
    <row r="17" spans="3:29" ht="17" thickBot="1">
      <c r="E17" s="191"/>
      <c r="F17" s="30" t="s">
        <v>532</v>
      </c>
      <c r="G17" s="30" t="s">
        <v>540</v>
      </c>
      <c r="H17" s="29"/>
      <c r="W17" s="191"/>
      <c r="X17" s="30" t="s">
        <v>532</v>
      </c>
      <c r="Y17" s="30" t="s">
        <v>540</v>
      </c>
      <c r="Z17" s="29"/>
    </row>
    <row r="19" spans="3:29" ht="17" thickBot="1">
      <c r="C19" s="1"/>
      <c r="D19" s="25" t="s">
        <v>519</v>
      </c>
      <c r="E19" s="2" t="s">
        <v>520</v>
      </c>
      <c r="F19" s="2" t="s">
        <v>521</v>
      </c>
      <c r="G19" s="2" t="s">
        <v>522</v>
      </c>
      <c r="H19" s="2" t="s">
        <v>523</v>
      </c>
      <c r="I19" s="2" t="s">
        <v>524</v>
      </c>
      <c r="J19" s="2" t="s">
        <v>525</v>
      </c>
      <c r="K19" s="2" t="s">
        <v>526</v>
      </c>
      <c r="L19" s="2"/>
      <c r="M19" s="2"/>
      <c r="N19" s="2"/>
      <c r="O19" s="2"/>
      <c r="P19" s="2"/>
      <c r="Q19" s="2"/>
      <c r="U19" s="1"/>
      <c r="V19" s="25" t="s">
        <v>519</v>
      </c>
      <c r="W19" s="2" t="s">
        <v>520</v>
      </c>
      <c r="X19" s="2" t="s">
        <v>521</v>
      </c>
      <c r="Y19" s="2" t="s">
        <v>522</v>
      </c>
      <c r="Z19" s="2" t="s">
        <v>523</v>
      </c>
      <c r="AA19" s="2" t="s">
        <v>524</v>
      </c>
      <c r="AB19" s="2" t="s">
        <v>525</v>
      </c>
      <c r="AC19" s="2" t="s">
        <v>526</v>
      </c>
    </row>
    <row r="20" spans="3:29" ht="17" thickBot="1">
      <c r="C20" s="2">
        <v>1</v>
      </c>
      <c r="D20" s="22" t="s">
        <v>19</v>
      </c>
      <c r="E20" s="23" t="s">
        <v>36</v>
      </c>
      <c r="F20" s="23" t="s">
        <v>54</v>
      </c>
      <c r="G20" s="23" t="s">
        <v>68</v>
      </c>
      <c r="H20" s="23" t="s">
        <v>83</v>
      </c>
      <c r="I20" s="31" t="s">
        <v>97</v>
      </c>
      <c r="J20" s="23" t="s">
        <v>111</v>
      </c>
      <c r="K20" s="24" t="s">
        <v>125</v>
      </c>
      <c r="L20" s="212"/>
      <c r="M20" s="212"/>
      <c r="N20" s="212"/>
      <c r="O20" s="212"/>
      <c r="P20" s="212"/>
      <c r="Q20" s="212"/>
      <c r="U20" s="2">
        <v>1</v>
      </c>
      <c r="V20" s="22" t="s">
        <v>19</v>
      </c>
      <c r="W20" s="23" t="s">
        <v>36</v>
      </c>
      <c r="X20" s="23" t="s">
        <v>54</v>
      </c>
      <c r="Y20" s="23" t="s">
        <v>68</v>
      </c>
      <c r="Z20" s="23" t="s">
        <v>83</v>
      </c>
      <c r="AA20" s="31" t="s">
        <v>97</v>
      </c>
      <c r="AB20" s="23" t="s">
        <v>111</v>
      </c>
      <c r="AC20" s="24" t="s">
        <v>125</v>
      </c>
    </row>
    <row r="27" spans="3:29" ht="33" customHeight="1"/>
  </sheetData>
  <pageMargins left="0.7" right="0.7" top="0.75" bottom="0.75" header="0.3" footer="0.3"/>
  <pageSetup orientation="landscape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CB2E54-523E-7C40-8377-BD1C1DEA58B7}">
  <sheetPr>
    <pageSetUpPr fitToPage="1"/>
  </sheetPr>
  <dimension ref="B1:M22"/>
  <sheetViews>
    <sheetView workbookViewId="0">
      <selection activeCell="O14" sqref="O14"/>
    </sheetView>
  </sheetViews>
  <sheetFormatPr baseColWidth="10" defaultRowHeight="16"/>
  <cols>
    <col min="1" max="1" width="2.5703125" customWidth="1"/>
    <col min="2" max="2" width="18.5703125" bestFit="1" customWidth="1"/>
    <col min="3" max="3" width="7" customWidth="1"/>
    <col min="4" max="4" width="10.140625" customWidth="1"/>
    <col min="5" max="5" width="5.140625" customWidth="1"/>
    <col min="6" max="6" width="5.140625" bestFit="1" customWidth="1"/>
    <col min="7" max="8" width="5.140625" customWidth="1"/>
    <col min="9" max="12" width="5.140625" bestFit="1" customWidth="1"/>
    <col min="13" max="13" width="5.140625" customWidth="1"/>
  </cols>
  <sheetData>
    <row r="1" spans="2:13" ht="17" thickBot="1"/>
    <row r="2" spans="2:13" ht="35" thickBot="1">
      <c r="B2" s="196" t="s">
        <v>527</v>
      </c>
      <c r="C2" s="208" t="s">
        <v>596</v>
      </c>
      <c r="D2" s="197" t="s">
        <v>607</v>
      </c>
      <c r="E2" s="1"/>
      <c r="F2" s="1"/>
      <c r="G2" s="1"/>
      <c r="H2" s="1"/>
      <c r="I2" s="1"/>
      <c r="J2" s="1"/>
      <c r="K2" s="1"/>
      <c r="L2" s="1"/>
    </row>
    <row r="3" spans="2:13">
      <c r="B3" s="199" t="s">
        <v>528</v>
      </c>
      <c r="C3" s="200">
        <v>4.3</v>
      </c>
      <c r="D3" s="204">
        <f>C3*1.1*9</f>
        <v>42.570000000000007</v>
      </c>
      <c r="E3" s="1"/>
      <c r="F3" s="188"/>
      <c r="G3" s="3" t="s">
        <v>529</v>
      </c>
      <c r="H3" s="189"/>
      <c r="I3" s="28"/>
    </row>
    <row r="4" spans="2:13" ht="18" thickBot="1">
      <c r="B4" s="195" t="s">
        <v>597</v>
      </c>
      <c r="C4" s="150">
        <v>0.6</v>
      </c>
      <c r="D4" s="205">
        <f t="shared" ref="D4:D6" si="0">C4*1.1*9</f>
        <v>5.94</v>
      </c>
      <c r="E4" s="1"/>
      <c r="F4" s="190"/>
      <c r="G4" s="26" t="s">
        <v>531</v>
      </c>
      <c r="H4" s="26" t="s">
        <v>541</v>
      </c>
      <c r="I4" s="27"/>
    </row>
    <row r="5" spans="2:13">
      <c r="B5" s="194" t="s">
        <v>598</v>
      </c>
      <c r="C5" s="150">
        <v>0.6</v>
      </c>
      <c r="D5" s="205">
        <f t="shared" si="0"/>
        <v>5.94</v>
      </c>
      <c r="E5" s="1"/>
      <c r="F5" s="190"/>
      <c r="G5" s="189" t="s">
        <v>531</v>
      </c>
      <c r="H5" s="28" t="s">
        <v>602</v>
      </c>
      <c r="I5" s="27"/>
    </row>
    <row r="6" spans="2:13" ht="17" thickBot="1">
      <c r="B6" s="202" t="s">
        <v>599</v>
      </c>
      <c r="C6" s="203">
        <v>7.5</v>
      </c>
      <c r="D6" s="206">
        <f t="shared" si="0"/>
        <v>74.25</v>
      </c>
      <c r="E6" s="1"/>
      <c r="F6" s="190"/>
      <c r="G6" s="26" t="s">
        <v>601</v>
      </c>
      <c r="H6" s="27" t="s">
        <v>530</v>
      </c>
      <c r="I6" s="4" t="s">
        <v>603</v>
      </c>
    </row>
    <row r="7" spans="2:13" ht="18" thickTop="1" thickBot="1">
      <c r="B7" s="192" t="s">
        <v>600</v>
      </c>
      <c r="C7" s="201">
        <v>2</v>
      </c>
      <c r="D7" s="207"/>
      <c r="E7" s="1"/>
      <c r="F7" s="190"/>
      <c r="G7" s="30" t="s">
        <v>532</v>
      </c>
      <c r="H7" s="29" t="s">
        <v>530</v>
      </c>
      <c r="I7" s="27"/>
    </row>
    <row r="8" spans="2:13" ht="17" thickBot="1">
      <c r="B8" s="193" t="s">
        <v>539</v>
      </c>
      <c r="C8" s="198">
        <f>SUM(C3:C7)</f>
        <v>15</v>
      </c>
      <c r="D8" s="209">
        <f>C8*9.9</f>
        <v>148.5</v>
      </c>
      <c r="F8" s="191"/>
      <c r="G8" s="30"/>
      <c r="H8" s="30"/>
      <c r="I8" s="29"/>
    </row>
    <row r="10" spans="2:13" ht="17" thickBot="1">
      <c r="E10" s="25">
        <v>1</v>
      </c>
      <c r="F10" s="2">
        <v>2</v>
      </c>
      <c r="G10" s="2">
        <v>3</v>
      </c>
      <c r="H10" s="2">
        <v>4</v>
      </c>
      <c r="I10" s="2">
        <v>5</v>
      </c>
      <c r="J10" s="2">
        <v>6</v>
      </c>
      <c r="K10" s="2">
        <v>7</v>
      </c>
      <c r="L10" s="2">
        <v>8</v>
      </c>
      <c r="M10" s="2">
        <v>9</v>
      </c>
    </row>
    <row r="11" spans="2:13" ht="17" thickBot="1">
      <c r="D11" s="213" t="s">
        <v>519</v>
      </c>
      <c r="E11" s="22" t="s">
        <v>19</v>
      </c>
      <c r="F11" s="23" t="s">
        <v>36</v>
      </c>
      <c r="G11" s="23" t="s">
        <v>54</v>
      </c>
      <c r="H11" s="23" t="s">
        <v>68</v>
      </c>
      <c r="I11" s="23" t="s">
        <v>83</v>
      </c>
      <c r="J11" s="23" t="s">
        <v>97</v>
      </c>
      <c r="K11" s="23" t="s">
        <v>111</v>
      </c>
      <c r="L11" s="23" t="s">
        <v>125</v>
      </c>
      <c r="M11" s="24" t="s">
        <v>604</v>
      </c>
    </row>
    <row r="13" spans="2:13">
      <c r="B13" s="213" t="s">
        <v>619</v>
      </c>
      <c r="C13" s="2" t="s">
        <v>620</v>
      </c>
      <c r="D13" s="2" t="s">
        <v>621</v>
      </c>
      <c r="E13" s="2" t="s">
        <v>632</v>
      </c>
    </row>
    <row r="14" spans="2:13">
      <c r="B14" s="234" t="s">
        <v>622</v>
      </c>
      <c r="C14" s="235" t="s">
        <v>19</v>
      </c>
      <c r="D14" s="233">
        <v>9.73</v>
      </c>
      <c r="E14" s="233">
        <f>2^(D14-$D$21)</f>
        <v>0.90751915531716165</v>
      </c>
    </row>
    <row r="15" spans="2:13">
      <c r="B15" s="234" t="s">
        <v>623</v>
      </c>
      <c r="C15" s="235" t="s">
        <v>36</v>
      </c>
      <c r="D15" s="233">
        <v>9.58</v>
      </c>
      <c r="E15" s="233">
        <f t="shared" ref="E15:E21" si="1">2^(D15-$D$21)</f>
        <v>0.81790205855778164</v>
      </c>
    </row>
    <row r="16" spans="2:13">
      <c r="B16" s="234" t="s">
        <v>624</v>
      </c>
      <c r="C16" s="235" t="s">
        <v>54</v>
      </c>
      <c r="D16" s="233">
        <v>9.68</v>
      </c>
      <c r="E16" s="233">
        <f t="shared" si="1"/>
        <v>0.87660572131603542</v>
      </c>
    </row>
    <row r="17" spans="2:5">
      <c r="B17" s="234" t="s">
        <v>625</v>
      </c>
      <c r="C17" s="235" t="s">
        <v>68</v>
      </c>
      <c r="D17" s="233">
        <v>9.6</v>
      </c>
      <c r="E17" s="233">
        <f t="shared" si="1"/>
        <v>0.82931954581444201</v>
      </c>
    </row>
    <row r="18" spans="2:5">
      <c r="B18" s="234" t="s">
        <v>626</v>
      </c>
      <c r="C18" s="235" t="s">
        <v>83</v>
      </c>
      <c r="D18" s="233">
        <v>9.3699999999999992</v>
      </c>
      <c r="E18" s="233">
        <f t="shared" si="1"/>
        <v>0.70710678118654746</v>
      </c>
    </row>
    <row r="19" spans="2:5">
      <c r="B19" s="234" t="s">
        <v>627</v>
      </c>
      <c r="C19" s="235" t="s">
        <v>97</v>
      </c>
      <c r="D19" s="233">
        <v>9.3000000000000007</v>
      </c>
      <c r="E19" s="233">
        <f t="shared" si="1"/>
        <v>0.67361678843284578</v>
      </c>
    </row>
    <row r="20" spans="2:5">
      <c r="B20" s="234" t="s">
        <v>628</v>
      </c>
      <c r="C20" s="235" t="s">
        <v>111</v>
      </c>
      <c r="D20" s="233">
        <v>9.4600000000000009</v>
      </c>
      <c r="E20" s="233">
        <f t="shared" si="1"/>
        <v>0.75262337370553445</v>
      </c>
    </row>
    <row r="21" spans="2:5">
      <c r="B21" s="234" t="s">
        <v>629</v>
      </c>
      <c r="C21" s="235" t="s">
        <v>125</v>
      </c>
      <c r="D21" s="233">
        <v>9.8699999999999992</v>
      </c>
      <c r="E21" s="233">
        <f t="shared" si="1"/>
        <v>1</v>
      </c>
    </row>
    <row r="22" spans="2:5">
      <c r="B22" s="234" t="s">
        <v>630</v>
      </c>
      <c r="C22" s="235" t="s">
        <v>631</v>
      </c>
      <c r="D22" s="233">
        <v>29.37</v>
      </c>
      <c r="E22" t="s">
        <v>633</v>
      </c>
    </row>
  </sheetData>
  <pageMargins left="0.7" right="0.7" top="0.75" bottom="0.75" header="0.3" footer="0.3"/>
  <pageSetup scale="4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ED1E9F-6846-6E4F-9C17-14F92B7165A4}">
  <dimension ref="A1:F221"/>
  <sheetViews>
    <sheetView workbookViewId="0">
      <selection sqref="A1:F2"/>
    </sheetView>
  </sheetViews>
  <sheetFormatPr baseColWidth="10" defaultRowHeight="16"/>
  <cols>
    <col min="1" max="1" width="7.140625" style="101" bestFit="1" customWidth="1"/>
    <col min="3" max="3" width="9.140625" bestFit="1" customWidth="1"/>
    <col min="4" max="4" width="11.140625" bestFit="1" customWidth="1"/>
    <col min="5" max="5" width="10.28515625" bestFit="1" customWidth="1"/>
    <col min="6" max="6" width="8.140625" bestFit="1" customWidth="1"/>
  </cols>
  <sheetData>
    <row r="1" spans="1:6" ht="35" thickBot="1">
      <c r="A1" s="105" t="s">
        <v>486</v>
      </c>
      <c r="B1" s="73" t="s">
        <v>558</v>
      </c>
      <c r="C1" s="73" t="s">
        <v>557</v>
      </c>
      <c r="D1" s="73" t="s">
        <v>559</v>
      </c>
      <c r="E1" s="73" t="s">
        <v>560</v>
      </c>
      <c r="F1" s="112" t="s">
        <v>561</v>
      </c>
    </row>
    <row r="2" spans="1:6" ht="17" thickTop="1">
      <c r="A2" s="43" t="s">
        <v>19</v>
      </c>
      <c r="B2" s="111">
        <v>118</v>
      </c>
      <c r="C2" s="103">
        <v>15</v>
      </c>
      <c r="D2" s="103">
        <v>25</v>
      </c>
      <c r="E2" s="125">
        <f t="shared" ref="E2:E65" si="0">(C2*D2)/B2</f>
        <v>3.1779661016949152</v>
      </c>
      <c r="F2" s="130">
        <f>C2-E2</f>
        <v>11.822033898305085</v>
      </c>
    </row>
    <row r="3" spans="1:6">
      <c r="A3" s="44" t="s">
        <v>24</v>
      </c>
      <c r="B3" s="106">
        <v>107</v>
      </c>
      <c r="C3" s="39">
        <v>15</v>
      </c>
      <c r="D3" s="39">
        <v>25</v>
      </c>
      <c r="E3" s="126">
        <f t="shared" si="0"/>
        <v>3.5046728971962615</v>
      </c>
      <c r="F3" s="131">
        <f t="shared" ref="F3:F66" si="1">C3-E3</f>
        <v>11.495327102803738</v>
      </c>
    </row>
    <row r="4" spans="1:6">
      <c r="A4" s="44" t="s">
        <v>26</v>
      </c>
      <c r="B4" s="106">
        <v>81.3</v>
      </c>
      <c r="C4" s="39">
        <v>15</v>
      </c>
      <c r="D4" s="39">
        <v>25</v>
      </c>
      <c r="E4" s="126">
        <f t="shared" si="0"/>
        <v>4.6125461254612548</v>
      </c>
      <c r="F4" s="131">
        <f t="shared" si="1"/>
        <v>10.387453874538746</v>
      </c>
    </row>
    <row r="5" spans="1:6">
      <c r="A5" s="44" t="s">
        <v>28</v>
      </c>
      <c r="B5" s="106">
        <v>82.3</v>
      </c>
      <c r="C5" s="39">
        <v>15</v>
      </c>
      <c r="D5" s="39">
        <v>25</v>
      </c>
      <c r="E5" s="126">
        <f t="shared" si="0"/>
        <v>4.5565006075334145</v>
      </c>
      <c r="F5" s="131">
        <f t="shared" si="1"/>
        <v>10.443499392466585</v>
      </c>
    </row>
    <row r="6" spans="1:6">
      <c r="A6" s="44" t="s">
        <v>30</v>
      </c>
      <c r="B6" s="106">
        <v>48.7</v>
      </c>
      <c r="C6" s="39">
        <v>15</v>
      </c>
      <c r="D6" s="39">
        <v>25</v>
      </c>
      <c r="E6" s="126">
        <f t="shared" si="0"/>
        <v>7.7002053388090346</v>
      </c>
      <c r="F6" s="131">
        <f t="shared" si="1"/>
        <v>7.2997946611909654</v>
      </c>
    </row>
    <row r="7" spans="1:6">
      <c r="A7" s="44" t="s">
        <v>32</v>
      </c>
      <c r="B7" s="70">
        <v>42.3</v>
      </c>
      <c r="C7" s="39">
        <v>15</v>
      </c>
      <c r="D7" s="39">
        <v>25</v>
      </c>
      <c r="E7" s="126">
        <f t="shared" si="0"/>
        <v>8.8652482269503547</v>
      </c>
      <c r="F7" s="131">
        <f t="shared" si="1"/>
        <v>6.1347517730496453</v>
      </c>
    </row>
    <row r="8" spans="1:6">
      <c r="A8" s="44" t="s">
        <v>34</v>
      </c>
      <c r="B8" s="106">
        <v>119</v>
      </c>
      <c r="C8" s="39">
        <v>15</v>
      </c>
      <c r="D8" s="39">
        <v>25</v>
      </c>
      <c r="E8" s="126">
        <f t="shared" si="0"/>
        <v>3.1512605042016806</v>
      </c>
      <c r="F8" s="131">
        <f t="shared" si="1"/>
        <v>11.84873949579832</v>
      </c>
    </row>
    <row r="9" spans="1:6">
      <c r="A9" s="44" t="s">
        <v>36</v>
      </c>
      <c r="B9" s="70">
        <v>108</v>
      </c>
      <c r="C9" s="39">
        <v>15</v>
      </c>
      <c r="D9" s="39">
        <v>25</v>
      </c>
      <c r="E9" s="126">
        <f t="shared" si="0"/>
        <v>3.4722222222222223</v>
      </c>
      <c r="F9" s="131">
        <f t="shared" si="1"/>
        <v>11.527777777777779</v>
      </c>
    </row>
    <row r="10" spans="1:6">
      <c r="A10" s="44" t="s">
        <v>38</v>
      </c>
      <c r="B10" s="106">
        <v>78.7</v>
      </c>
      <c r="C10" s="39">
        <v>15</v>
      </c>
      <c r="D10" s="39">
        <v>25</v>
      </c>
      <c r="E10" s="126">
        <f t="shared" si="0"/>
        <v>4.7649301143583225</v>
      </c>
      <c r="F10" s="131">
        <f t="shared" si="1"/>
        <v>10.235069885641678</v>
      </c>
    </row>
    <row r="11" spans="1:6">
      <c r="A11" s="44" t="s">
        <v>41</v>
      </c>
      <c r="B11" s="106">
        <v>77.2</v>
      </c>
      <c r="C11" s="39">
        <v>15</v>
      </c>
      <c r="D11" s="39">
        <v>25</v>
      </c>
      <c r="E11" s="126">
        <f t="shared" si="0"/>
        <v>4.8575129533678751</v>
      </c>
      <c r="F11" s="131">
        <f t="shared" si="1"/>
        <v>10.142487046632125</v>
      </c>
    </row>
    <row r="12" spans="1:6">
      <c r="A12" s="44" t="s">
        <v>46</v>
      </c>
      <c r="B12" s="106">
        <v>60.3</v>
      </c>
      <c r="C12" s="39">
        <v>15</v>
      </c>
      <c r="D12" s="39">
        <v>25</v>
      </c>
      <c r="E12" s="126">
        <f t="shared" si="0"/>
        <v>6.2189054726368163</v>
      </c>
      <c r="F12" s="131">
        <f t="shared" si="1"/>
        <v>8.7810945273631837</v>
      </c>
    </row>
    <row r="13" spans="1:6">
      <c r="A13" s="44" t="s">
        <v>48</v>
      </c>
      <c r="B13" s="70">
        <v>87.1</v>
      </c>
      <c r="C13" s="39">
        <v>15</v>
      </c>
      <c r="D13" s="39">
        <v>25</v>
      </c>
      <c r="E13" s="126">
        <f t="shared" si="0"/>
        <v>4.3053960964408731</v>
      </c>
      <c r="F13" s="131">
        <f t="shared" si="1"/>
        <v>10.694603903559127</v>
      </c>
    </row>
    <row r="14" spans="1:6">
      <c r="A14" s="44" t="s">
        <v>50</v>
      </c>
      <c r="B14" s="70">
        <v>30.7</v>
      </c>
      <c r="C14" s="39">
        <v>15</v>
      </c>
      <c r="D14" s="39">
        <v>25</v>
      </c>
      <c r="E14" s="126">
        <f t="shared" si="0"/>
        <v>12.21498371335505</v>
      </c>
      <c r="F14" s="131">
        <f t="shared" si="1"/>
        <v>2.7850162866449502</v>
      </c>
    </row>
    <row r="15" spans="1:6">
      <c r="A15" s="44" t="s">
        <v>52</v>
      </c>
      <c r="B15" s="70">
        <v>56.9</v>
      </c>
      <c r="C15" s="39">
        <v>15</v>
      </c>
      <c r="D15" s="39">
        <v>25</v>
      </c>
      <c r="E15" s="126">
        <f t="shared" si="0"/>
        <v>6.5905096660808438</v>
      </c>
      <c r="F15" s="131">
        <f t="shared" si="1"/>
        <v>8.4094903339191553</v>
      </c>
    </row>
    <row r="16" spans="1:6">
      <c r="A16" s="44" t="s">
        <v>54</v>
      </c>
      <c r="B16" s="70">
        <v>55.3</v>
      </c>
      <c r="C16" s="39">
        <v>15</v>
      </c>
      <c r="D16" s="39">
        <v>25</v>
      </c>
      <c r="E16" s="126">
        <f t="shared" si="0"/>
        <v>6.7811934900542497</v>
      </c>
      <c r="F16" s="131">
        <f t="shared" si="1"/>
        <v>8.2188065099457503</v>
      </c>
    </row>
    <row r="17" spans="1:6">
      <c r="A17" s="44" t="s">
        <v>56</v>
      </c>
      <c r="B17" s="106">
        <v>193</v>
      </c>
      <c r="C17" s="39">
        <v>15</v>
      </c>
      <c r="D17" s="39">
        <v>25</v>
      </c>
      <c r="E17" s="126">
        <f t="shared" si="0"/>
        <v>1.9430051813471503</v>
      </c>
      <c r="F17" s="131">
        <f t="shared" si="1"/>
        <v>13.05699481865285</v>
      </c>
    </row>
    <row r="18" spans="1:6">
      <c r="A18" s="44" t="s">
        <v>58</v>
      </c>
      <c r="B18" s="106">
        <v>172</v>
      </c>
      <c r="C18" s="39">
        <v>15</v>
      </c>
      <c r="D18" s="39">
        <v>25</v>
      </c>
      <c r="E18" s="126">
        <f t="shared" si="0"/>
        <v>2.1802325581395348</v>
      </c>
      <c r="F18" s="131">
        <f t="shared" si="1"/>
        <v>12.819767441860465</v>
      </c>
    </row>
    <row r="19" spans="1:6">
      <c r="A19" s="44" t="s">
        <v>60</v>
      </c>
      <c r="B19" s="106">
        <v>61.9</v>
      </c>
      <c r="C19" s="39">
        <v>15</v>
      </c>
      <c r="D19" s="39">
        <v>25</v>
      </c>
      <c r="E19" s="126">
        <f t="shared" si="0"/>
        <v>6.0581583198707598</v>
      </c>
      <c r="F19" s="131">
        <f t="shared" si="1"/>
        <v>8.9418416801292402</v>
      </c>
    </row>
    <row r="20" spans="1:6">
      <c r="A20" s="44" t="s">
        <v>62</v>
      </c>
      <c r="B20" s="70">
        <v>91.3</v>
      </c>
      <c r="C20" s="39">
        <v>15</v>
      </c>
      <c r="D20" s="39">
        <v>25</v>
      </c>
      <c r="E20" s="126">
        <f t="shared" si="0"/>
        <v>4.1073384446878425</v>
      </c>
      <c r="F20" s="131">
        <f t="shared" si="1"/>
        <v>10.892661555312158</v>
      </c>
    </row>
    <row r="21" spans="1:6">
      <c r="A21" s="44" t="s">
        <v>64</v>
      </c>
      <c r="B21" s="70">
        <v>164</v>
      </c>
      <c r="C21" s="39">
        <v>15</v>
      </c>
      <c r="D21" s="39">
        <v>25</v>
      </c>
      <c r="E21" s="126">
        <f t="shared" si="0"/>
        <v>2.2865853658536586</v>
      </c>
      <c r="F21" s="131">
        <f t="shared" si="1"/>
        <v>12.713414634146341</v>
      </c>
    </row>
    <row r="22" spans="1:6">
      <c r="A22" s="44" t="s">
        <v>66</v>
      </c>
      <c r="B22" s="106">
        <v>248</v>
      </c>
      <c r="C22" s="39">
        <v>15</v>
      </c>
      <c r="D22" s="39">
        <v>25</v>
      </c>
      <c r="E22" s="126">
        <f t="shared" si="0"/>
        <v>1.5120967741935485</v>
      </c>
      <c r="F22" s="131">
        <f t="shared" si="1"/>
        <v>13.487903225806452</v>
      </c>
    </row>
    <row r="23" spans="1:6">
      <c r="A23" s="44" t="s">
        <v>68</v>
      </c>
      <c r="B23" s="106">
        <v>275</v>
      </c>
      <c r="C23" s="39">
        <v>15</v>
      </c>
      <c r="D23" s="39">
        <v>25</v>
      </c>
      <c r="E23" s="126">
        <f t="shared" si="0"/>
        <v>1.3636363636363635</v>
      </c>
      <c r="F23" s="131">
        <f t="shared" si="1"/>
        <v>13.636363636363637</v>
      </c>
    </row>
    <row r="24" spans="1:6">
      <c r="A24" s="44" t="s">
        <v>70</v>
      </c>
      <c r="B24" s="106">
        <v>122</v>
      </c>
      <c r="C24" s="39">
        <v>15</v>
      </c>
      <c r="D24" s="39">
        <v>25</v>
      </c>
      <c r="E24" s="126">
        <f t="shared" si="0"/>
        <v>3.0737704918032787</v>
      </c>
      <c r="F24" s="131">
        <f t="shared" si="1"/>
        <v>11.926229508196721</v>
      </c>
    </row>
    <row r="25" spans="1:6">
      <c r="A25" s="44" t="s">
        <v>72</v>
      </c>
      <c r="B25" s="106">
        <v>122</v>
      </c>
      <c r="C25" s="39">
        <v>15</v>
      </c>
      <c r="D25" s="39">
        <v>25</v>
      </c>
      <c r="E25" s="126">
        <f t="shared" si="0"/>
        <v>3.0737704918032787</v>
      </c>
      <c r="F25" s="131">
        <f t="shared" si="1"/>
        <v>11.926229508196721</v>
      </c>
    </row>
    <row r="26" spans="1:6">
      <c r="A26" s="44" t="s">
        <v>74</v>
      </c>
      <c r="B26" s="106">
        <v>83.6</v>
      </c>
      <c r="C26" s="39">
        <v>15</v>
      </c>
      <c r="D26" s="39">
        <v>25</v>
      </c>
      <c r="E26" s="126">
        <f t="shared" si="0"/>
        <v>4.4856459330143545</v>
      </c>
      <c r="F26" s="131">
        <f t="shared" si="1"/>
        <v>10.514354066985646</v>
      </c>
    </row>
    <row r="27" spans="1:6">
      <c r="A27" s="44" t="s">
        <v>77</v>
      </c>
      <c r="B27" s="106">
        <v>123</v>
      </c>
      <c r="C27" s="39">
        <v>15</v>
      </c>
      <c r="D27" s="39">
        <v>25</v>
      </c>
      <c r="E27" s="126">
        <f t="shared" si="0"/>
        <v>3.0487804878048781</v>
      </c>
      <c r="F27" s="131">
        <f t="shared" si="1"/>
        <v>11.951219512195122</v>
      </c>
    </row>
    <row r="28" spans="1:6">
      <c r="A28" s="44" t="s">
        <v>79</v>
      </c>
      <c r="B28" s="70">
        <v>111</v>
      </c>
      <c r="C28" s="39">
        <v>15</v>
      </c>
      <c r="D28" s="39">
        <v>25</v>
      </c>
      <c r="E28" s="126">
        <f t="shared" si="0"/>
        <v>3.3783783783783785</v>
      </c>
      <c r="F28" s="131">
        <f t="shared" si="1"/>
        <v>11.621621621621621</v>
      </c>
    </row>
    <row r="29" spans="1:6">
      <c r="A29" s="44" t="s">
        <v>81</v>
      </c>
      <c r="B29" s="106">
        <v>138</v>
      </c>
      <c r="C29" s="39">
        <v>15</v>
      </c>
      <c r="D29" s="39">
        <v>25</v>
      </c>
      <c r="E29" s="126">
        <f t="shared" si="0"/>
        <v>2.7173913043478262</v>
      </c>
      <c r="F29" s="131">
        <f t="shared" si="1"/>
        <v>12.282608695652174</v>
      </c>
    </row>
    <row r="30" spans="1:6">
      <c r="A30" s="44" t="s">
        <v>83</v>
      </c>
      <c r="B30" s="106">
        <v>45.1</v>
      </c>
      <c r="C30" s="39">
        <v>15</v>
      </c>
      <c r="D30" s="39">
        <v>25</v>
      </c>
      <c r="E30" s="126">
        <f t="shared" si="0"/>
        <v>8.3148558758314852</v>
      </c>
      <c r="F30" s="131">
        <f t="shared" si="1"/>
        <v>6.6851441241685148</v>
      </c>
    </row>
    <row r="31" spans="1:6">
      <c r="A31" s="44" t="s">
        <v>85</v>
      </c>
      <c r="B31" s="106">
        <v>71.900000000000006</v>
      </c>
      <c r="C31" s="39">
        <v>15</v>
      </c>
      <c r="D31" s="39">
        <v>25</v>
      </c>
      <c r="E31" s="126">
        <f t="shared" si="0"/>
        <v>5.2155771905424197</v>
      </c>
      <c r="F31" s="131">
        <f t="shared" si="1"/>
        <v>9.7844228094575811</v>
      </c>
    </row>
    <row r="32" spans="1:6">
      <c r="A32" s="44" t="s">
        <v>87</v>
      </c>
      <c r="B32" s="70">
        <v>115</v>
      </c>
      <c r="C32" s="39">
        <v>15</v>
      </c>
      <c r="D32" s="39">
        <v>25</v>
      </c>
      <c r="E32" s="126">
        <f t="shared" si="0"/>
        <v>3.2608695652173911</v>
      </c>
      <c r="F32" s="131">
        <f t="shared" si="1"/>
        <v>11.739130434782609</v>
      </c>
    </row>
    <row r="33" spans="1:6">
      <c r="A33" s="44" t="s">
        <v>89</v>
      </c>
      <c r="B33" s="70">
        <v>193</v>
      </c>
      <c r="C33" s="39">
        <v>15</v>
      </c>
      <c r="D33" s="39">
        <v>25</v>
      </c>
      <c r="E33" s="126">
        <f t="shared" si="0"/>
        <v>1.9430051813471503</v>
      </c>
      <c r="F33" s="131">
        <f t="shared" si="1"/>
        <v>13.05699481865285</v>
      </c>
    </row>
    <row r="34" spans="1:6">
      <c r="A34" s="44" t="s">
        <v>91</v>
      </c>
      <c r="B34" s="106">
        <v>64.400000000000006</v>
      </c>
      <c r="C34" s="39">
        <v>15</v>
      </c>
      <c r="D34" s="39">
        <v>25</v>
      </c>
      <c r="E34" s="126">
        <f t="shared" si="0"/>
        <v>5.8229813664596266</v>
      </c>
      <c r="F34" s="131">
        <f t="shared" si="1"/>
        <v>9.1770186335403743</v>
      </c>
    </row>
    <row r="35" spans="1:6">
      <c r="A35" s="44" t="s">
        <v>93</v>
      </c>
      <c r="B35" s="106">
        <v>84.3</v>
      </c>
      <c r="C35" s="39">
        <v>15</v>
      </c>
      <c r="D35" s="39">
        <v>25</v>
      </c>
      <c r="E35" s="126">
        <f t="shared" si="0"/>
        <v>4.4483985765124556</v>
      </c>
      <c r="F35" s="131">
        <f t="shared" si="1"/>
        <v>10.551601423487543</v>
      </c>
    </row>
    <row r="36" spans="1:6">
      <c r="A36" s="44" t="s">
        <v>95</v>
      </c>
      <c r="B36" s="106">
        <v>60.9</v>
      </c>
      <c r="C36" s="39">
        <v>15</v>
      </c>
      <c r="D36" s="39">
        <v>25</v>
      </c>
      <c r="E36" s="126">
        <f t="shared" si="0"/>
        <v>6.1576354679802954</v>
      </c>
      <c r="F36" s="131">
        <f t="shared" si="1"/>
        <v>8.8423645320197046</v>
      </c>
    </row>
    <row r="37" spans="1:6">
      <c r="A37" s="44" t="s">
        <v>97</v>
      </c>
      <c r="B37" s="106">
        <v>65.2</v>
      </c>
      <c r="C37" s="39">
        <v>15</v>
      </c>
      <c r="D37" s="39">
        <v>25</v>
      </c>
      <c r="E37" s="126">
        <f t="shared" si="0"/>
        <v>5.7515337423312882</v>
      </c>
      <c r="F37" s="131">
        <f t="shared" si="1"/>
        <v>9.2484662576687118</v>
      </c>
    </row>
    <row r="38" spans="1:6">
      <c r="A38" s="44" t="s">
        <v>99</v>
      </c>
      <c r="B38" s="106">
        <v>90.7</v>
      </c>
      <c r="C38" s="39">
        <v>15</v>
      </c>
      <c r="D38" s="39">
        <v>25</v>
      </c>
      <c r="E38" s="126">
        <f t="shared" si="0"/>
        <v>4.1345093715545751</v>
      </c>
      <c r="F38" s="131">
        <f t="shared" si="1"/>
        <v>10.865490628445425</v>
      </c>
    </row>
    <row r="39" spans="1:6">
      <c r="A39" s="44" t="s">
        <v>101</v>
      </c>
      <c r="B39" s="106">
        <v>176</v>
      </c>
      <c r="C39" s="39">
        <v>15</v>
      </c>
      <c r="D39" s="39">
        <v>25</v>
      </c>
      <c r="E39" s="126">
        <f t="shared" si="0"/>
        <v>2.1306818181818183</v>
      </c>
      <c r="F39" s="131">
        <f t="shared" si="1"/>
        <v>12.869318181818182</v>
      </c>
    </row>
    <row r="40" spans="1:6">
      <c r="A40" s="44" t="s">
        <v>103</v>
      </c>
      <c r="B40" s="106">
        <v>80.400000000000006</v>
      </c>
      <c r="C40" s="39">
        <v>15</v>
      </c>
      <c r="D40" s="39">
        <v>25</v>
      </c>
      <c r="E40" s="126">
        <f t="shared" si="0"/>
        <v>4.6641791044776113</v>
      </c>
      <c r="F40" s="131">
        <f t="shared" si="1"/>
        <v>10.335820895522389</v>
      </c>
    </row>
    <row r="41" spans="1:6">
      <c r="A41" s="44" t="s">
        <v>105</v>
      </c>
      <c r="B41" s="70">
        <v>152</v>
      </c>
      <c r="C41" s="39">
        <v>15</v>
      </c>
      <c r="D41" s="39">
        <v>25</v>
      </c>
      <c r="E41" s="126">
        <f t="shared" si="0"/>
        <v>2.4671052631578947</v>
      </c>
      <c r="F41" s="131">
        <f t="shared" si="1"/>
        <v>12.532894736842106</v>
      </c>
    </row>
    <row r="42" spans="1:6">
      <c r="A42" s="44" t="s">
        <v>107</v>
      </c>
      <c r="B42" s="106">
        <v>146</v>
      </c>
      <c r="C42" s="39">
        <v>15</v>
      </c>
      <c r="D42" s="39">
        <v>25</v>
      </c>
      <c r="E42" s="126">
        <f t="shared" si="0"/>
        <v>2.5684931506849313</v>
      </c>
      <c r="F42" s="131">
        <f t="shared" si="1"/>
        <v>12.431506849315069</v>
      </c>
    </row>
    <row r="43" spans="1:6">
      <c r="A43" s="44" t="s">
        <v>109</v>
      </c>
      <c r="B43" s="106">
        <v>87.8</v>
      </c>
      <c r="C43" s="39">
        <v>15</v>
      </c>
      <c r="D43" s="39">
        <v>25</v>
      </c>
      <c r="E43" s="126">
        <f t="shared" si="0"/>
        <v>4.2710706150341684</v>
      </c>
      <c r="F43" s="131">
        <f t="shared" si="1"/>
        <v>10.728929384965831</v>
      </c>
    </row>
    <row r="44" spans="1:6">
      <c r="A44" s="44" t="s">
        <v>111</v>
      </c>
      <c r="B44" s="106">
        <v>100</v>
      </c>
      <c r="C44" s="39">
        <v>15</v>
      </c>
      <c r="D44" s="39">
        <v>25</v>
      </c>
      <c r="E44" s="126">
        <f t="shared" si="0"/>
        <v>3.75</v>
      </c>
      <c r="F44" s="131">
        <f t="shared" si="1"/>
        <v>11.25</v>
      </c>
    </row>
    <row r="45" spans="1:6">
      <c r="A45" s="44" t="s">
        <v>113</v>
      </c>
      <c r="B45" s="106">
        <v>180</v>
      </c>
      <c r="C45" s="39">
        <v>15</v>
      </c>
      <c r="D45" s="39">
        <v>25</v>
      </c>
      <c r="E45" s="126">
        <f t="shared" si="0"/>
        <v>2.0833333333333335</v>
      </c>
      <c r="F45" s="131">
        <f t="shared" si="1"/>
        <v>12.916666666666666</v>
      </c>
    </row>
    <row r="46" spans="1:6">
      <c r="A46" s="44" t="s">
        <v>115</v>
      </c>
      <c r="B46" s="106">
        <v>123</v>
      </c>
      <c r="C46" s="39">
        <v>15</v>
      </c>
      <c r="D46" s="39">
        <v>25</v>
      </c>
      <c r="E46" s="126">
        <f t="shared" si="0"/>
        <v>3.0487804878048781</v>
      </c>
      <c r="F46" s="131">
        <f t="shared" si="1"/>
        <v>11.951219512195122</v>
      </c>
    </row>
    <row r="47" spans="1:6">
      <c r="A47" s="44" t="s">
        <v>117</v>
      </c>
      <c r="B47" s="106">
        <v>123</v>
      </c>
      <c r="C47" s="39">
        <v>15</v>
      </c>
      <c r="D47" s="39">
        <v>25</v>
      </c>
      <c r="E47" s="126">
        <f t="shared" si="0"/>
        <v>3.0487804878048781</v>
      </c>
      <c r="F47" s="131">
        <f t="shared" si="1"/>
        <v>11.951219512195122</v>
      </c>
    </row>
    <row r="48" spans="1:6">
      <c r="A48" s="44" t="s">
        <v>119</v>
      </c>
      <c r="B48" s="106">
        <v>123</v>
      </c>
      <c r="C48" s="39">
        <v>15</v>
      </c>
      <c r="D48" s="39">
        <v>25</v>
      </c>
      <c r="E48" s="126">
        <f t="shared" si="0"/>
        <v>3.0487804878048781</v>
      </c>
      <c r="F48" s="131">
        <f t="shared" si="1"/>
        <v>11.951219512195122</v>
      </c>
    </row>
    <row r="49" spans="1:6">
      <c r="A49" s="44" t="s">
        <v>121</v>
      </c>
      <c r="B49" s="106">
        <v>132</v>
      </c>
      <c r="C49" s="39">
        <v>15</v>
      </c>
      <c r="D49" s="39">
        <v>25</v>
      </c>
      <c r="E49" s="126">
        <f t="shared" si="0"/>
        <v>2.8409090909090908</v>
      </c>
      <c r="F49" s="131">
        <f t="shared" si="1"/>
        <v>12.15909090909091</v>
      </c>
    </row>
    <row r="50" spans="1:6">
      <c r="A50" s="44" t="s">
        <v>123</v>
      </c>
      <c r="B50" s="106">
        <v>233</v>
      </c>
      <c r="C50" s="39">
        <v>15</v>
      </c>
      <c r="D50" s="39">
        <v>25</v>
      </c>
      <c r="E50" s="126">
        <f t="shared" si="0"/>
        <v>1.609442060085837</v>
      </c>
      <c r="F50" s="131">
        <f t="shared" si="1"/>
        <v>13.390557939914164</v>
      </c>
    </row>
    <row r="51" spans="1:6">
      <c r="A51" s="44" t="s">
        <v>125</v>
      </c>
      <c r="B51" s="106">
        <v>149</v>
      </c>
      <c r="C51" s="39">
        <v>15</v>
      </c>
      <c r="D51" s="39">
        <v>25</v>
      </c>
      <c r="E51" s="126">
        <f t="shared" si="0"/>
        <v>2.5167785234899327</v>
      </c>
      <c r="F51" s="131">
        <f t="shared" si="1"/>
        <v>12.483221476510067</v>
      </c>
    </row>
    <row r="52" spans="1:6">
      <c r="A52" s="44" t="s">
        <v>127</v>
      </c>
      <c r="B52" s="70">
        <v>180</v>
      </c>
      <c r="C52" s="39">
        <v>15</v>
      </c>
      <c r="D52" s="39">
        <v>25</v>
      </c>
      <c r="E52" s="126">
        <f t="shared" si="0"/>
        <v>2.0833333333333335</v>
      </c>
      <c r="F52" s="131">
        <f t="shared" si="1"/>
        <v>12.916666666666666</v>
      </c>
    </row>
    <row r="53" spans="1:6">
      <c r="A53" s="44" t="s">
        <v>129</v>
      </c>
      <c r="B53" s="106">
        <v>165</v>
      </c>
      <c r="C53" s="39">
        <v>15</v>
      </c>
      <c r="D53" s="39">
        <v>25</v>
      </c>
      <c r="E53" s="126">
        <f t="shared" si="0"/>
        <v>2.2727272727272729</v>
      </c>
      <c r="F53" s="131">
        <f t="shared" si="1"/>
        <v>12.727272727272727</v>
      </c>
    </row>
    <row r="54" spans="1:6">
      <c r="A54" s="44" t="s">
        <v>131</v>
      </c>
      <c r="B54" s="106">
        <v>167</v>
      </c>
      <c r="C54" s="39">
        <v>15</v>
      </c>
      <c r="D54" s="39">
        <v>25</v>
      </c>
      <c r="E54" s="126">
        <f t="shared" si="0"/>
        <v>2.2455089820359282</v>
      </c>
      <c r="F54" s="131">
        <f t="shared" si="1"/>
        <v>12.754491017964071</v>
      </c>
    </row>
    <row r="55" spans="1:6">
      <c r="A55" s="44" t="s">
        <v>133</v>
      </c>
      <c r="B55" s="106">
        <v>96.7</v>
      </c>
      <c r="C55" s="39">
        <v>15</v>
      </c>
      <c r="D55" s="39">
        <v>25</v>
      </c>
      <c r="E55" s="126">
        <f t="shared" si="0"/>
        <v>3.8779731127197516</v>
      </c>
      <c r="F55" s="131">
        <f t="shared" si="1"/>
        <v>11.122026887280249</v>
      </c>
    </row>
    <row r="56" spans="1:6">
      <c r="A56" s="44" t="s">
        <v>135</v>
      </c>
      <c r="B56" s="106">
        <v>152</v>
      </c>
      <c r="C56" s="39">
        <v>15</v>
      </c>
      <c r="D56" s="39">
        <v>25</v>
      </c>
      <c r="E56" s="126">
        <f t="shared" si="0"/>
        <v>2.4671052631578947</v>
      </c>
      <c r="F56" s="131">
        <f t="shared" si="1"/>
        <v>12.532894736842106</v>
      </c>
    </row>
    <row r="57" spans="1:6">
      <c r="A57" s="44" t="s">
        <v>140</v>
      </c>
      <c r="B57" s="106">
        <v>68.900000000000006</v>
      </c>
      <c r="C57" s="39">
        <v>15</v>
      </c>
      <c r="D57" s="39">
        <v>25</v>
      </c>
      <c r="E57" s="126">
        <f t="shared" si="0"/>
        <v>5.4426705370101596</v>
      </c>
      <c r="F57" s="131">
        <f t="shared" si="1"/>
        <v>9.5573294629898413</v>
      </c>
    </row>
    <row r="58" spans="1:6">
      <c r="A58" s="44" t="s">
        <v>142</v>
      </c>
      <c r="B58" s="106">
        <v>110</v>
      </c>
      <c r="C58" s="39">
        <v>15</v>
      </c>
      <c r="D58" s="39">
        <v>25</v>
      </c>
      <c r="E58" s="126">
        <f t="shared" si="0"/>
        <v>3.4090909090909092</v>
      </c>
      <c r="F58" s="131">
        <f t="shared" si="1"/>
        <v>11.59090909090909</v>
      </c>
    </row>
    <row r="59" spans="1:6">
      <c r="A59" s="44" t="s">
        <v>144</v>
      </c>
      <c r="B59" s="106">
        <v>179</v>
      </c>
      <c r="C59" s="39">
        <v>15</v>
      </c>
      <c r="D59" s="39">
        <v>25</v>
      </c>
      <c r="E59" s="126">
        <f t="shared" si="0"/>
        <v>2.0949720670391061</v>
      </c>
      <c r="F59" s="131">
        <f t="shared" si="1"/>
        <v>12.905027932960895</v>
      </c>
    </row>
    <row r="60" spans="1:6">
      <c r="A60" s="44" t="s">
        <v>146</v>
      </c>
      <c r="B60" s="106">
        <v>79.099999999999994</v>
      </c>
      <c r="C60" s="39">
        <v>15</v>
      </c>
      <c r="D60" s="39">
        <v>25</v>
      </c>
      <c r="E60" s="126">
        <f t="shared" si="0"/>
        <v>4.7408343868520859</v>
      </c>
      <c r="F60" s="131">
        <f t="shared" si="1"/>
        <v>10.259165613147914</v>
      </c>
    </row>
    <row r="61" spans="1:6">
      <c r="A61" s="44" t="s">
        <v>148</v>
      </c>
      <c r="B61" s="106">
        <v>202</v>
      </c>
      <c r="C61" s="39">
        <v>15</v>
      </c>
      <c r="D61" s="39">
        <v>25</v>
      </c>
      <c r="E61" s="126">
        <f t="shared" si="0"/>
        <v>1.8564356435643565</v>
      </c>
      <c r="F61" s="131">
        <f t="shared" si="1"/>
        <v>13.143564356435643</v>
      </c>
    </row>
    <row r="62" spans="1:6">
      <c r="A62" s="44" t="s">
        <v>151</v>
      </c>
      <c r="B62" s="106">
        <v>163</v>
      </c>
      <c r="C62" s="39">
        <v>15</v>
      </c>
      <c r="D62" s="39">
        <v>25</v>
      </c>
      <c r="E62" s="126">
        <f t="shared" si="0"/>
        <v>2.3006134969325154</v>
      </c>
      <c r="F62" s="131">
        <f t="shared" si="1"/>
        <v>12.699386503067485</v>
      </c>
    </row>
    <row r="63" spans="1:6">
      <c r="A63" s="44" t="s">
        <v>154</v>
      </c>
      <c r="B63" s="106">
        <v>247</v>
      </c>
      <c r="C63" s="39">
        <v>15</v>
      </c>
      <c r="D63" s="39">
        <v>25</v>
      </c>
      <c r="E63" s="126">
        <f t="shared" si="0"/>
        <v>1.5182186234817814</v>
      </c>
      <c r="F63" s="131">
        <f t="shared" si="1"/>
        <v>13.481781376518219</v>
      </c>
    </row>
    <row r="64" spans="1:6">
      <c r="A64" s="44" t="s">
        <v>156</v>
      </c>
      <c r="B64" s="106">
        <v>107</v>
      </c>
      <c r="C64" s="39">
        <v>15</v>
      </c>
      <c r="D64" s="39">
        <v>25</v>
      </c>
      <c r="E64" s="126">
        <f t="shared" si="0"/>
        <v>3.5046728971962615</v>
      </c>
      <c r="F64" s="131">
        <f t="shared" si="1"/>
        <v>11.495327102803738</v>
      </c>
    </row>
    <row r="65" spans="1:6">
      <c r="A65" s="44" t="s">
        <v>158</v>
      </c>
      <c r="B65" s="106">
        <v>162</v>
      </c>
      <c r="C65" s="39">
        <v>15</v>
      </c>
      <c r="D65" s="39">
        <v>25</v>
      </c>
      <c r="E65" s="126">
        <f t="shared" si="0"/>
        <v>2.3148148148148149</v>
      </c>
      <c r="F65" s="131">
        <f t="shared" si="1"/>
        <v>12.685185185185185</v>
      </c>
    </row>
    <row r="66" spans="1:6">
      <c r="A66" s="44" t="s">
        <v>160</v>
      </c>
      <c r="B66" s="106">
        <v>111</v>
      </c>
      <c r="C66" s="39">
        <v>15</v>
      </c>
      <c r="D66" s="39">
        <v>25</v>
      </c>
      <c r="E66" s="126">
        <f t="shared" ref="E66:E129" si="2">(C66*D66)/B66</f>
        <v>3.3783783783783785</v>
      </c>
      <c r="F66" s="131">
        <f t="shared" si="1"/>
        <v>11.621621621621621</v>
      </c>
    </row>
    <row r="67" spans="1:6">
      <c r="A67" s="44" t="s">
        <v>162</v>
      </c>
      <c r="B67" s="106">
        <v>164</v>
      </c>
      <c r="C67" s="39">
        <v>15</v>
      </c>
      <c r="D67" s="39">
        <v>25</v>
      </c>
      <c r="E67" s="126">
        <f t="shared" si="2"/>
        <v>2.2865853658536586</v>
      </c>
      <c r="F67" s="131">
        <f t="shared" ref="F67:F130" si="3">C67-E67</f>
        <v>12.713414634146341</v>
      </c>
    </row>
    <row r="68" spans="1:6">
      <c r="A68" s="44" t="s">
        <v>164</v>
      </c>
      <c r="B68" s="106">
        <v>96.8</v>
      </c>
      <c r="C68" s="39">
        <v>15</v>
      </c>
      <c r="D68" s="39">
        <v>25</v>
      </c>
      <c r="E68" s="126">
        <f t="shared" si="2"/>
        <v>3.8739669421487606</v>
      </c>
      <c r="F68" s="131">
        <f t="shared" si="3"/>
        <v>11.12603305785124</v>
      </c>
    </row>
    <row r="69" spans="1:6">
      <c r="A69" s="44" t="s">
        <v>166</v>
      </c>
      <c r="B69" s="106">
        <v>253</v>
      </c>
      <c r="C69" s="39">
        <v>15</v>
      </c>
      <c r="D69" s="39">
        <v>25</v>
      </c>
      <c r="E69" s="126">
        <f t="shared" si="2"/>
        <v>1.482213438735178</v>
      </c>
      <c r="F69" s="131">
        <f t="shared" si="3"/>
        <v>13.517786561264822</v>
      </c>
    </row>
    <row r="70" spans="1:6">
      <c r="A70" s="44" t="s">
        <v>168</v>
      </c>
      <c r="B70" s="106">
        <v>171</v>
      </c>
      <c r="C70" s="39">
        <v>15</v>
      </c>
      <c r="D70" s="39">
        <v>25</v>
      </c>
      <c r="E70" s="126">
        <f t="shared" si="2"/>
        <v>2.192982456140351</v>
      </c>
      <c r="F70" s="131">
        <f t="shared" si="3"/>
        <v>12.807017543859649</v>
      </c>
    </row>
    <row r="71" spans="1:6">
      <c r="A71" s="44" t="s">
        <v>170</v>
      </c>
      <c r="B71" s="106">
        <v>59.8</v>
      </c>
      <c r="C71" s="39">
        <v>15</v>
      </c>
      <c r="D71" s="39">
        <v>25</v>
      </c>
      <c r="E71" s="126">
        <f t="shared" si="2"/>
        <v>6.2709030100334449</v>
      </c>
      <c r="F71" s="131">
        <f t="shared" si="3"/>
        <v>8.7290969899665551</v>
      </c>
    </row>
    <row r="72" spans="1:6">
      <c r="A72" s="44" t="s">
        <v>172</v>
      </c>
      <c r="B72" s="106">
        <v>151</v>
      </c>
      <c r="C72" s="39">
        <v>15</v>
      </c>
      <c r="D72" s="39">
        <v>25</v>
      </c>
      <c r="E72" s="126">
        <f t="shared" si="2"/>
        <v>2.4834437086092715</v>
      </c>
      <c r="F72" s="131">
        <f t="shared" si="3"/>
        <v>12.516556291390728</v>
      </c>
    </row>
    <row r="73" spans="1:6">
      <c r="A73" s="44" t="s">
        <v>175</v>
      </c>
      <c r="B73" s="106">
        <v>291</v>
      </c>
      <c r="C73" s="39">
        <v>15</v>
      </c>
      <c r="D73" s="39">
        <v>25</v>
      </c>
      <c r="E73" s="126">
        <f t="shared" si="2"/>
        <v>1.2886597938144331</v>
      </c>
      <c r="F73" s="131">
        <f t="shared" si="3"/>
        <v>13.711340206185566</v>
      </c>
    </row>
    <row r="74" spans="1:6">
      <c r="A74" s="44" t="s">
        <v>177</v>
      </c>
      <c r="B74" s="106">
        <v>199</v>
      </c>
      <c r="C74" s="39">
        <v>15</v>
      </c>
      <c r="D74" s="39">
        <v>25</v>
      </c>
      <c r="E74" s="126">
        <f t="shared" si="2"/>
        <v>1.8844221105527639</v>
      </c>
      <c r="F74" s="131">
        <f t="shared" si="3"/>
        <v>13.115577889447236</v>
      </c>
    </row>
    <row r="75" spans="1:6">
      <c r="A75" s="44" t="s">
        <v>179</v>
      </c>
      <c r="B75" s="106">
        <v>177</v>
      </c>
      <c r="C75" s="39">
        <v>15</v>
      </c>
      <c r="D75" s="39">
        <v>25</v>
      </c>
      <c r="E75" s="126">
        <f t="shared" si="2"/>
        <v>2.1186440677966103</v>
      </c>
      <c r="F75" s="131">
        <f t="shared" si="3"/>
        <v>12.881355932203389</v>
      </c>
    </row>
    <row r="76" spans="1:6">
      <c r="A76" s="44" t="s">
        <v>181</v>
      </c>
      <c r="B76" s="106">
        <v>44.4</v>
      </c>
      <c r="C76" s="39">
        <v>15</v>
      </c>
      <c r="D76" s="39">
        <v>25</v>
      </c>
      <c r="E76" s="126">
        <f t="shared" si="2"/>
        <v>8.4459459459459456</v>
      </c>
      <c r="F76" s="131">
        <f t="shared" si="3"/>
        <v>6.5540540540540544</v>
      </c>
    </row>
    <row r="77" spans="1:6">
      <c r="A77" s="44" t="s">
        <v>183</v>
      </c>
      <c r="B77" s="106">
        <v>191</v>
      </c>
      <c r="C77" s="39">
        <v>15</v>
      </c>
      <c r="D77" s="39">
        <v>25</v>
      </c>
      <c r="E77" s="126">
        <f t="shared" si="2"/>
        <v>1.963350785340314</v>
      </c>
      <c r="F77" s="131">
        <f t="shared" si="3"/>
        <v>13.036649214659686</v>
      </c>
    </row>
    <row r="78" spans="1:6">
      <c r="A78" s="44" t="s">
        <v>185</v>
      </c>
      <c r="B78" s="106">
        <v>189</v>
      </c>
      <c r="C78" s="39">
        <v>15</v>
      </c>
      <c r="D78" s="39">
        <v>25</v>
      </c>
      <c r="E78" s="126">
        <f t="shared" si="2"/>
        <v>1.9841269841269842</v>
      </c>
      <c r="F78" s="131">
        <f t="shared" si="3"/>
        <v>13.015873015873016</v>
      </c>
    </row>
    <row r="79" spans="1:6">
      <c r="A79" s="44" t="s">
        <v>187</v>
      </c>
      <c r="B79" s="106">
        <v>151</v>
      </c>
      <c r="C79" s="39">
        <v>15</v>
      </c>
      <c r="D79" s="39">
        <v>25</v>
      </c>
      <c r="E79" s="126">
        <f t="shared" si="2"/>
        <v>2.4834437086092715</v>
      </c>
      <c r="F79" s="131">
        <f t="shared" si="3"/>
        <v>12.516556291390728</v>
      </c>
    </row>
    <row r="80" spans="1:6">
      <c r="A80" s="44" t="s">
        <v>189</v>
      </c>
      <c r="B80" s="106">
        <v>200</v>
      </c>
      <c r="C80" s="39">
        <v>15</v>
      </c>
      <c r="D80" s="39">
        <v>25</v>
      </c>
      <c r="E80" s="126">
        <f t="shared" si="2"/>
        <v>1.875</v>
      </c>
      <c r="F80" s="131">
        <f t="shared" si="3"/>
        <v>13.125</v>
      </c>
    </row>
    <row r="81" spans="1:6">
      <c r="A81" s="44" t="s">
        <v>191</v>
      </c>
      <c r="B81" s="106">
        <v>62.2</v>
      </c>
      <c r="C81" s="39">
        <v>15</v>
      </c>
      <c r="D81" s="39">
        <v>25</v>
      </c>
      <c r="E81" s="126">
        <f t="shared" si="2"/>
        <v>6.0289389067524111</v>
      </c>
      <c r="F81" s="131">
        <f t="shared" si="3"/>
        <v>8.971061093247588</v>
      </c>
    </row>
    <row r="82" spans="1:6">
      <c r="A82" s="44" t="s">
        <v>193</v>
      </c>
      <c r="B82" s="106">
        <v>140</v>
      </c>
      <c r="C82" s="39">
        <v>15</v>
      </c>
      <c r="D82" s="39">
        <v>25</v>
      </c>
      <c r="E82" s="126">
        <f t="shared" si="2"/>
        <v>2.6785714285714284</v>
      </c>
      <c r="F82" s="131">
        <f t="shared" si="3"/>
        <v>12.321428571428571</v>
      </c>
    </row>
    <row r="83" spans="1:6">
      <c r="A83" s="44" t="s">
        <v>195</v>
      </c>
      <c r="B83" s="106">
        <v>115</v>
      </c>
      <c r="C83" s="39">
        <v>15</v>
      </c>
      <c r="D83" s="39">
        <v>25</v>
      </c>
      <c r="E83" s="126">
        <f t="shared" si="2"/>
        <v>3.2608695652173911</v>
      </c>
      <c r="F83" s="131">
        <f t="shared" si="3"/>
        <v>11.739130434782609</v>
      </c>
    </row>
    <row r="84" spans="1:6">
      <c r="A84" s="44" t="s">
        <v>197</v>
      </c>
      <c r="B84" s="106">
        <v>123</v>
      </c>
      <c r="C84" s="39">
        <v>15</v>
      </c>
      <c r="D84" s="39">
        <v>25</v>
      </c>
      <c r="E84" s="126">
        <f t="shared" si="2"/>
        <v>3.0487804878048781</v>
      </c>
      <c r="F84" s="131">
        <f t="shared" si="3"/>
        <v>11.951219512195122</v>
      </c>
    </row>
    <row r="85" spans="1:6" ht="17" thickBot="1">
      <c r="A85" s="46" t="s">
        <v>199</v>
      </c>
      <c r="B85" s="108">
        <v>144</v>
      </c>
      <c r="C85" s="109">
        <v>15</v>
      </c>
      <c r="D85" s="109">
        <v>25</v>
      </c>
      <c r="E85" s="127">
        <f t="shared" si="2"/>
        <v>2.6041666666666665</v>
      </c>
      <c r="F85" s="132">
        <f t="shared" si="3"/>
        <v>12.395833333333334</v>
      </c>
    </row>
    <row r="86" spans="1:6">
      <c r="A86" s="52" t="s">
        <v>201</v>
      </c>
      <c r="B86" s="110">
        <v>230</v>
      </c>
      <c r="C86" s="50">
        <v>15</v>
      </c>
      <c r="D86" s="50">
        <v>25</v>
      </c>
      <c r="E86" s="128">
        <f t="shared" si="2"/>
        <v>1.6304347826086956</v>
      </c>
      <c r="F86" s="133">
        <f t="shared" si="3"/>
        <v>13.369565217391305</v>
      </c>
    </row>
    <row r="87" spans="1:6">
      <c r="A87" s="44" t="s">
        <v>203</v>
      </c>
      <c r="B87" s="106">
        <v>220</v>
      </c>
      <c r="C87" s="39">
        <v>15</v>
      </c>
      <c r="D87" s="39">
        <v>25</v>
      </c>
      <c r="E87" s="126">
        <f t="shared" si="2"/>
        <v>1.7045454545454546</v>
      </c>
      <c r="F87" s="131">
        <f t="shared" si="3"/>
        <v>13.295454545454545</v>
      </c>
    </row>
    <row r="88" spans="1:6">
      <c r="A88" s="44" t="s">
        <v>205</v>
      </c>
      <c r="B88" s="106">
        <v>127</v>
      </c>
      <c r="C88" s="39">
        <v>15</v>
      </c>
      <c r="D88" s="39">
        <v>25</v>
      </c>
      <c r="E88" s="126">
        <f t="shared" si="2"/>
        <v>2.9527559055118111</v>
      </c>
      <c r="F88" s="131">
        <f t="shared" si="3"/>
        <v>12.047244094488189</v>
      </c>
    </row>
    <row r="89" spans="1:6">
      <c r="A89" s="44" t="s">
        <v>207</v>
      </c>
      <c r="B89" s="106">
        <v>176</v>
      </c>
      <c r="C89" s="39">
        <v>15</v>
      </c>
      <c r="D89" s="39">
        <v>25</v>
      </c>
      <c r="E89" s="126">
        <f t="shared" si="2"/>
        <v>2.1306818181818183</v>
      </c>
      <c r="F89" s="131">
        <f t="shared" si="3"/>
        <v>12.869318181818182</v>
      </c>
    </row>
    <row r="90" spans="1:6">
      <c r="A90" s="44" t="s">
        <v>209</v>
      </c>
      <c r="B90" s="106">
        <v>180</v>
      </c>
      <c r="C90" s="39">
        <v>15</v>
      </c>
      <c r="D90" s="39">
        <v>25</v>
      </c>
      <c r="E90" s="126">
        <f t="shared" si="2"/>
        <v>2.0833333333333335</v>
      </c>
      <c r="F90" s="131">
        <f t="shared" si="3"/>
        <v>12.916666666666666</v>
      </c>
    </row>
    <row r="91" spans="1:6">
      <c r="A91" s="44" t="s">
        <v>211</v>
      </c>
      <c r="B91" s="106">
        <v>162</v>
      </c>
      <c r="C91" s="39">
        <v>15</v>
      </c>
      <c r="D91" s="39">
        <v>25</v>
      </c>
      <c r="E91" s="126">
        <f t="shared" si="2"/>
        <v>2.3148148148148149</v>
      </c>
      <c r="F91" s="131">
        <f t="shared" si="3"/>
        <v>12.685185185185185</v>
      </c>
    </row>
    <row r="92" spans="1:6">
      <c r="A92" s="44" t="s">
        <v>213</v>
      </c>
      <c r="B92" s="106">
        <v>155</v>
      </c>
      <c r="C92" s="39">
        <v>15</v>
      </c>
      <c r="D92" s="39">
        <v>25</v>
      </c>
      <c r="E92" s="126">
        <f t="shared" si="2"/>
        <v>2.4193548387096775</v>
      </c>
      <c r="F92" s="131">
        <f t="shared" si="3"/>
        <v>12.580645161290322</v>
      </c>
    </row>
    <row r="93" spans="1:6">
      <c r="A93" s="44" t="s">
        <v>216</v>
      </c>
      <c r="B93" s="106">
        <v>202</v>
      </c>
      <c r="C93" s="39">
        <v>15</v>
      </c>
      <c r="D93" s="39">
        <v>25</v>
      </c>
      <c r="E93" s="126">
        <f t="shared" si="2"/>
        <v>1.8564356435643565</v>
      </c>
      <c r="F93" s="131">
        <f t="shared" si="3"/>
        <v>13.143564356435643</v>
      </c>
    </row>
    <row r="94" spans="1:6">
      <c r="A94" s="44" t="s">
        <v>218</v>
      </c>
      <c r="B94" s="106">
        <v>95.8</v>
      </c>
      <c r="C94" s="39">
        <v>15</v>
      </c>
      <c r="D94" s="39">
        <v>25</v>
      </c>
      <c r="E94" s="126">
        <f t="shared" si="2"/>
        <v>3.9144050104384136</v>
      </c>
      <c r="F94" s="131">
        <f t="shared" si="3"/>
        <v>11.085594989561587</v>
      </c>
    </row>
    <row r="95" spans="1:6">
      <c r="A95" s="44" t="s">
        <v>220</v>
      </c>
      <c r="B95" s="106">
        <v>65.599999999999994</v>
      </c>
      <c r="C95" s="39">
        <v>15</v>
      </c>
      <c r="D95" s="39">
        <v>25</v>
      </c>
      <c r="E95" s="126">
        <f t="shared" si="2"/>
        <v>5.7164634146341466</v>
      </c>
      <c r="F95" s="131">
        <f t="shared" si="3"/>
        <v>9.2835365853658534</v>
      </c>
    </row>
    <row r="96" spans="1:6">
      <c r="A96" s="44" t="s">
        <v>222</v>
      </c>
      <c r="B96" s="106">
        <v>390</v>
      </c>
      <c r="C96" s="39">
        <v>15</v>
      </c>
      <c r="D96" s="39">
        <v>25</v>
      </c>
      <c r="E96" s="126">
        <f t="shared" si="2"/>
        <v>0.96153846153846156</v>
      </c>
      <c r="F96" s="131">
        <f t="shared" si="3"/>
        <v>14.038461538461538</v>
      </c>
    </row>
    <row r="97" spans="1:6">
      <c r="A97" s="44" t="s">
        <v>224</v>
      </c>
      <c r="B97" s="106">
        <v>120</v>
      </c>
      <c r="C97" s="39">
        <v>15</v>
      </c>
      <c r="D97" s="39">
        <v>25</v>
      </c>
      <c r="E97" s="126">
        <f t="shared" si="2"/>
        <v>3.125</v>
      </c>
      <c r="F97" s="131">
        <f t="shared" si="3"/>
        <v>11.875</v>
      </c>
    </row>
    <row r="98" spans="1:6">
      <c r="A98" s="44" t="s">
        <v>226</v>
      </c>
      <c r="B98" s="106">
        <v>34.4</v>
      </c>
      <c r="C98" s="39">
        <v>15</v>
      </c>
      <c r="D98" s="39">
        <v>25</v>
      </c>
      <c r="E98" s="126">
        <f t="shared" si="2"/>
        <v>10.901162790697676</v>
      </c>
      <c r="F98" s="131">
        <f t="shared" si="3"/>
        <v>4.0988372093023244</v>
      </c>
    </row>
    <row r="99" spans="1:6">
      <c r="A99" s="44" t="s">
        <v>228</v>
      </c>
      <c r="B99" s="106">
        <v>31.6</v>
      </c>
      <c r="C99" s="39">
        <v>15</v>
      </c>
      <c r="D99" s="39">
        <v>25</v>
      </c>
      <c r="E99" s="126">
        <f t="shared" si="2"/>
        <v>11.867088607594937</v>
      </c>
      <c r="F99" s="131">
        <f t="shared" si="3"/>
        <v>3.1329113924050631</v>
      </c>
    </row>
    <row r="100" spans="1:6">
      <c r="A100" s="44" t="s">
        <v>230</v>
      </c>
      <c r="B100" s="106">
        <v>151</v>
      </c>
      <c r="C100" s="39">
        <v>15</v>
      </c>
      <c r="D100" s="39">
        <v>25</v>
      </c>
      <c r="E100" s="126">
        <f t="shared" si="2"/>
        <v>2.4834437086092715</v>
      </c>
      <c r="F100" s="131">
        <f t="shared" si="3"/>
        <v>12.516556291390728</v>
      </c>
    </row>
    <row r="101" spans="1:6">
      <c r="A101" s="44" t="s">
        <v>232</v>
      </c>
      <c r="B101" s="106">
        <v>133</v>
      </c>
      <c r="C101" s="39">
        <v>15</v>
      </c>
      <c r="D101" s="39">
        <v>25</v>
      </c>
      <c r="E101" s="126">
        <f t="shared" si="2"/>
        <v>2.8195488721804511</v>
      </c>
      <c r="F101" s="131">
        <f t="shared" si="3"/>
        <v>12.180451127819548</v>
      </c>
    </row>
    <row r="102" spans="1:6">
      <c r="A102" s="44" t="s">
        <v>237</v>
      </c>
      <c r="B102" s="106">
        <v>54.8</v>
      </c>
      <c r="C102" s="39">
        <v>15</v>
      </c>
      <c r="D102" s="39">
        <v>25</v>
      </c>
      <c r="E102" s="126">
        <f t="shared" si="2"/>
        <v>6.8430656934306571</v>
      </c>
      <c r="F102" s="131">
        <f t="shared" si="3"/>
        <v>8.1569343065693438</v>
      </c>
    </row>
    <row r="103" spans="1:6">
      <c r="A103" s="44" t="s">
        <v>239</v>
      </c>
      <c r="B103" s="106">
        <v>66</v>
      </c>
      <c r="C103" s="39">
        <v>15</v>
      </c>
      <c r="D103" s="39">
        <v>25</v>
      </c>
      <c r="E103" s="126">
        <f t="shared" si="2"/>
        <v>5.6818181818181817</v>
      </c>
      <c r="F103" s="131">
        <f t="shared" si="3"/>
        <v>9.3181818181818183</v>
      </c>
    </row>
    <row r="104" spans="1:6">
      <c r="A104" s="44" t="s">
        <v>241</v>
      </c>
      <c r="B104" s="106">
        <v>25.6</v>
      </c>
      <c r="C104" s="39">
        <v>15</v>
      </c>
      <c r="D104" s="39">
        <v>25</v>
      </c>
      <c r="E104" s="126">
        <f t="shared" si="2"/>
        <v>14.6484375</v>
      </c>
      <c r="F104" s="131">
        <f t="shared" si="3"/>
        <v>0.3515625</v>
      </c>
    </row>
    <row r="105" spans="1:6">
      <c r="A105" s="44" t="s">
        <v>243</v>
      </c>
      <c r="B105" s="70">
        <v>56.3</v>
      </c>
      <c r="C105" s="39">
        <v>15</v>
      </c>
      <c r="D105" s="39">
        <v>25</v>
      </c>
      <c r="E105" s="126">
        <f t="shared" si="2"/>
        <v>6.660746003552398</v>
      </c>
      <c r="F105" s="131">
        <f t="shared" si="3"/>
        <v>8.3392539964476029</v>
      </c>
    </row>
    <row r="106" spans="1:6">
      <c r="A106" s="44" t="s">
        <v>245</v>
      </c>
      <c r="B106" s="106">
        <v>28.4</v>
      </c>
      <c r="C106" s="39">
        <v>15</v>
      </c>
      <c r="D106" s="39">
        <v>25</v>
      </c>
      <c r="E106" s="126">
        <f t="shared" si="2"/>
        <v>13.204225352112676</v>
      </c>
      <c r="F106" s="131">
        <f t="shared" si="3"/>
        <v>1.795774647887324</v>
      </c>
    </row>
    <row r="107" spans="1:6">
      <c r="A107" s="44" t="s">
        <v>247</v>
      </c>
      <c r="B107" s="70">
        <v>77.2</v>
      </c>
      <c r="C107" s="39">
        <v>15</v>
      </c>
      <c r="D107" s="39">
        <v>25</v>
      </c>
      <c r="E107" s="126">
        <f t="shared" si="2"/>
        <v>4.8575129533678751</v>
      </c>
      <c r="F107" s="131">
        <f t="shared" si="3"/>
        <v>10.142487046632125</v>
      </c>
    </row>
    <row r="108" spans="1:6">
      <c r="A108" s="44" t="s">
        <v>249</v>
      </c>
      <c r="B108" s="70">
        <v>135</v>
      </c>
      <c r="C108" s="39">
        <v>15</v>
      </c>
      <c r="D108" s="39">
        <v>25</v>
      </c>
      <c r="E108" s="126">
        <f t="shared" si="2"/>
        <v>2.7777777777777777</v>
      </c>
      <c r="F108" s="131">
        <f t="shared" si="3"/>
        <v>12.222222222222221</v>
      </c>
    </row>
    <row r="109" spans="1:6">
      <c r="A109" s="44" t="s">
        <v>251</v>
      </c>
      <c r="B109" s="106">
        <v>134</v>
      </c>
      <c r="C109" s="39">
        <v>15</v>
      </c>
      <c r="D109" s="39">
        <v>25</v>
      </c>
      <c r="E109" s="126">
        <f t="shared" si="2"/>
        <v>2.7985074626865671</v>
      </c>
      <c r="F109" s="131">
        <f t="shared" si="3"/>
        <v>12.201492537313433</v>
      </c>
    </row>
    <row r="110" spans="1:6">
      <c r="A110" s="44" t="s">
        <v>253</v>
      </c>
      <c r="B110" s="106">
        <v>168</v>
      </c>
      <c r="C110" s="39">
        <v>15</v>
      </c>
      <c r="D110" s="39">
        <v>25</v>
      </c>
      <c r="E110" s="126">
        <f t="shared" si="2"/>
        <v>2.2321428571428572</v>
      </c>
      <c r="F110" s="131">
        <f t="shared" si="3"/>
        <v>12.767857142857142</v>
      </c>
    </row>
    <row r="111" spans="1:6">
      <c r="A111" s="44" t="s">
        <v>255</v>
      </c>
      <c r="B111" s="106">
        <v>40</v>
      </c>
      <c r="C111" s="39">
        <v>15</v>
      </c>
      <c r="D111" s="39">
        <v>25</v>
      </c>
      <c r="E111" s="126">
        <f t="shared" si="2"/>
        <v>9.375</v>
      </c>
      <c r="F111" s="131">
        <f t="shared" si="3"/>
        <v>5.625</v>
      </c>
    </row>
    <row r="112" spans="1:6">
      <c r="A112" s="44" t="s">
        <v>257</v>
      </c>
      <c r="B112" s="106">
        <v>86</v>
      </c>
      <c r="C112" s="39">
        <v>15</v>
      </c>
      <c r="D112" s="39">
        <v>25</v>
      </c>
      <c r="E112" s="126">
        <f t="shared" si="2"/>
        <v>4.3604651162790695</v>
      </c>
      <c r="F112" s="131">
        <f t="shared" si="3"/>
        <v>10.63953488372093</v>
      </c>
    </row>
    <row r="113" spans="1:6">
      <c r="A113" s="44" t="s">
        <v>259</v>
      </c>
      <c r="B113" s="106">
        <v>41.2</v>
      </c>
      <c r="C113" s="39">
        <v>15</v>
      </c>
      <c r="D113" s="39">
        <v>25</v>
      </c>
      <c r="E113" s="126">
        <f t="shared" si="2"/>
        <v>9.1019417475728144</v>
      </c>
      <c r="F113" s="131">
        <f t="shared" si="3"/>
        <v>5.8980582524271856</v>
      </c>
    </row>
    <row r="114" spans="1:6">
      <c r="A114" s="44" t="s">
        <v>261</v>
      </c>
      <c r="B114" s="106">
        <v>202</v>
      </c>
      <c r="C114" s="39">
        <v>15</v>
      </c>
      <c r="D114" s="39">
        <v>25</v>
      </c>
      <c r="E114" s="126">
        <f t="shared" si="2"/>
        <v>1.8564356435643565</v>
      </c>
      <c r="F114" s="131">
        <f t="shared" si="3"/>
        <v>13.143564356435643</v>
      </c>
    </row>
    <row r="115" spans="1:6">
      <c r="A115" s="44" t="s">
        <v>263</v>
      </c>
      <c r="B115" s="106">
        <v>164</v>
      </c>
      <c r="C115" s="39">
        <v>15</v>
      </c>
      <c r="D115" s="39">
        <v>25</v>
      </c>
      <c r="E115" s="126">
        <f t="shared" si="2"/>
        <v>2.2865853658536586</v>
      </c>
      <c r="F115" s="131">
        <f t="shared" si="3"/>
        <v>12.713414634146341</v>
      </c>
    </row>
    <row r="116" spans="1:6">
      <c r="A116" s="44" t="s">
        <v>265</v>
      </c>
      <c r="B116" s="70">
        <v>47.1</v>
      </c>
      <c r="C116" s="39">
        <v>15</v>
      </c>
      <c r="D116" s="39">
        <v>25</v>
      </c>
      <c r="E116" s="126">
        <f t="shared" si="2"/>
        <v>7.9617834394904454</v>
      </c>
      <c r="F116" s="131">
        <f t="shared" si="3"/>
        <v>7.0382165605095546</v>
      </c>
    </row>
    <row r="117" spans="1:6">
      <c r="A117" s="44" t="s">
        <v>267</v>
      </c>
      <c r="B117" s="70">
        <v>63.9</v>
      </c>
      <c r="C117" s="39">
        <v>15</v>
      </c>
      <c r="D117" s="39">
        <v>25</v>
      </c>
      <c r="E117" s="126">
        <f t="shared" si="2"/>
        <v>5.868544600938967</v>
      </c>
      <c r="F117" s="131">
        <f t="shared" si="3"/>
        <v>9.1314553990610321</v>
      </c>
    </row>
    <row r="118" spans="1:6">
      <c r="A118" s="44" t="s">
        <v>269</v>
      </c>
      <c r="B118" s="70">
        <v>74.400000000000006</v>
      </c>
      <c r="C118" s="39">
        <v>15</v>
      </c>
      <c r="D118" s="39">
        <v>25</v>
      </c>
      <c r="E118" s="126">
        <f t="shared" si="2"/>
        <v>5.040322580645161</v>
      </c>
      <c r="F118" s="131">
        <f t="shared" si="3"/>
        <v>9.9596774193548399</v>
      </c>
    </row>
    <row r="119" spans="1:6">
      <c r="A119" s="44" t="s">
        <v>271</v>
      </c>
      <c r="B119" s="106">
        <v>54.8</v>
      </c>
      <c r="C119" s="39">
        <v>15</v>
      </c>
      <c r="D119" s="39">
        <v>25</v>
      </c>
      <c r="E119" s="126">
        <f t="shared" si="2"/>
        <v>6.8430656934306571</v>
      </c>
      <c r="F119" s="131">
        <f t="shared" si="3"/>
        <v>8.1569343065693438</v>
      </c>
    </row>
    <row r="120" spans="1:6">
      <c r="A120" s="44" t="s">
        <v>273</v>
      </c>
      <c r="B120" s="106">
        <v>119</v>
      </c>
      <c r="C120" s="39">
        <v>15</v>
      </c>
      <c r="D120" s="39">
        <v>25</v>
      </c>
      <c r="E120" s="126">
        <f t="shared" si="2"/>
        <v>3.1512605042016806</v>
      </c>
      <c r="F120" s="131">
        <f t="shared" si="3"/>
        <v>11.84873949579832</v>
      </c>
    </row>
    <row r="121" spans="1:6">
      <c r="A121" s="44" t="s">
        <v>275</v>
      </c>
      <c r="B121" s="106">
        <v>91</v>
      </c>
      <c r="C121" s="39">
        <v>15</v>
      </c>
      <c r="D121" s="39">
        <v>25</v>
      </c>
      <c r="E121" s="126">
        <f t="shared" si="2"/>
        <v>4.1208791208791204</v>
      </c>
      <c r="F121" s="131">
        <f t="shared" si="3"/>
        <v>10.87912087912088</v>
      </c>
    </row>
    <row r="122" spans="1:6">
      <c r="A122" s="44" t="s">
        <v>277</v>
      </c>
      <c r="B122" s="106">
        <v>91.2</v>
      </c>
      <c r="C122" s="39">
        <v>15</v>
      </c>
      <c r="D122" s="39">
        <v>25</v>
      </c>
      <c r="E122" s="126">
        <f t="shared" si="2"/>
        <v>4.1118421052631575</v>
      </c>
      <c r="F122" s="131">
        <f t="shared" si="3"/>
        <v>10.888157894736842</v>
      </c>
    </row>
    <row r="123" spans="1:6">
      <c r="A123" s="44" t="s">
        <v>279</v>
      </c>
      <c r="B123" s="106">
        <v>107</v>
      </c>
      <c r="C123" s="39">
        <v>15</v>
      </c>
      <c r="D123" s="39">
        <v>25</v>
      </c>
      <c r="E123" s="126">
        <f t="shared" si="2"/>
        <v>3.5046728971962615</v>
      </c>
      <c r="F123" s="131">
        <f t="shared" si="3"/>
        <v>11.495327102803738</v>
      </c>
    </row>
    <row r="124" spans="1:6">
      <c r="A124" s="44" t="s">
        <v>281</v>
      </c>
      <c r="B124" s="106">
        <v>76.099999999999994</v>
      </c>
      <c r="C124" s="39">
        <v>15</v>
      </c>
      <c r="D124" s="39">
        <v>25</v>
      </c>
      <c r="E124" s="126">
        <f t="shared" si="2"/>
        <v>4.9277266754270697</v>
      </c>
      <c r="F124" s="131">
        <f t="shared" si="3"/>
        <v>10.072273324572929</v>
      </c>
    </row>
    <row r="125" spans="1:6">
      <c r="A125" s="44" t="s">
        <v>283</v>
      </c>
      <c r="B125" s="106">
        <v>117</v>
      </c>
      <c r="C125" s="39">
        <v>15</v>
      </c>
      <c r="D125" s="39">
        <v>25</v>
      </c>
      <c r="E125" s="126">
        <f t="shared" si="2"/>
        <v>3.2051282051282053</v>
      </c>
      <c r="F125" s="131">
        <f t="shared" si="3"/>
        <v>11.794871794871796</v>
      </c>
    </row>
    <row r="126" spans="1:6">
      <c r="A126" s="44" t="s">
        <v>285</v>
      </c>
      <c r="B126" s="70">
        <v>103</v>
      </c>
      <c r="C126" s="39">
        <v>15</v>
      </c>
      <c r="D126" s="39">
        <v>25</v>
      </c>
      <c r="E126" s="126">
        <f t="shared" si="2"/>
        <v>3.6407766990291264</v>
      </c>
      <c r="F126" s="131">
        <f t="shared" si="3"/>
        <v>11.359223300970873</v>
      </c>
    </row>
    <row r="127" spans="1:6">
      <c r="A127" s="44" t="s">
        <v>287</v>
      </c>
      <c r="B127" s="106">
        <v>133</v>
      </c>
      <c r="C127" s="39">
        <v>15</v>
      </c>
      <c r="D127" s="39">
        <v>25</v>
      </c>
      <c r="E127" s="126">
        <f t="shared" si="2"/>
        <v>2.8195488721804511</v>
      </c>
      <c r="F127" s="131">
        <f t="shared" si="3"/>
        <v>12.180451127819548</v>
      </c>
    </row>
    <row r="128" spans="1:6">
      <c r="A128" s="44" t="s">
        <v>289</v>
      </c>
      <c r="B128" s="106">
        <v>89.1</v>
      </c>
      <c r="C128" s="39">
        <v>15</v>
      </c>
      <c r="D128" s="39">
        <v>25</v>
      </c>
      <c r="E128" s="126">
        <f t="shared" si="2"/>
        <v>4.2087542087542094</v>
      </c>
      <c r="F128" s="131">
        <f t="shared" si="3"/>
        <v>10.791245791245791</v>
      </c>
    </row>
    <row r="129" spans="1:6">
      <c r="A129" s="44" t="s">
        <v>292</v>
      </c>
      <c r="B129" s="70">
        <v>30.7</v>
      </c>
      <c r="C129" s="39">
        <v>15</v>
      </c>
      <c r="D129" s="39">
        <v>25</v>
      </c>
      <c r="E129" s="126">
        <f t="shared" si="2"/>
        <v>12.21498371335505</v>
      </c>
      <c r="F129" s="131">
        <f t="shared" si="3"/>
        <v>2.7850162866449502</v>
      </c>
    </row>
    <row r="130" spans="1:6">
      <c r="A130" s="44" t="s">
        <v>294</v>
      </c>
      <c r="B130" s="106">
        <v>137</v>
      </c>
      <c r="C130" s="39">
        <v>15</v>
      </c>
      <c r="D130" s="39">
        <v>25</v>
      </c>
      <c r="E130" s="126">
        <f t="shared" ref="E130:E193" si="4">(C130*D130)/B130</f>
        <v>2.7372262773722627</v>
      </c>
      <c r="F130" s="131">
        <f t="shared" si="3"/>
        <v>12.262773722627738</v>
      </c>
    </row>
    <row r="131" spans="1:6">
      <c r="A131" s="44" t="s">
        <v>296</v>
      </c>
      <c r="B131" s="106">
        <v>114</v>
      </c>
      <c r="C131" s="39">
        <v>15</v>
      </c>
      <c r="D131" s="39">
        <v>25</v>
      </c>
      <c r="E131" s="126">
        <f t="shared" si="4"/>
        <v>3.2894736842105261</v>
      </c>
      <c r="F131" s="131">
        <f t="shared" ref="F131:F194" si="5">C131-E131</f>
        <v>11.710526315789474</v>
      </c>
    </row>
    <row r="132" spans="1:6">
      <c r="A132" s="44" t="s">
        <v>497</v>
      </c>
      <c r="B132" s="70">
        <v>44.4</v>
      </c>
      <c r="C132" s="39">
        <v>15</v>
      </c>
      <c r="D132" s="39">
        <v>25</v>
      </c>
      <c r="E132" s="126">
        <f t="shared" si="4"/>
        <v>8.4459459459459456</v>
      </c>
      <c r="F132" s="131">
        <f t="shared" si="5"/>
        <v>6.5540540540540544</v>
      </c>
    </row>
    <row r="133" spans="1:6">
      <c r="A133" s="44" t="s">
        <v>300</v>
      </c>
      <c r="B133" s="70">
        <v>73.5</v>
      </c>
      <c r="C133" s="39">
        <v>15</v>
      </c>
      <c r="D133" s="39">
        <v>25</v>
      </c>
      <c r="E133" s="126">
        <f t="shared" si="4"/>
        <v>5.1020408163265305</v>
      </c>
      <c r="F133" s="131">
        <f t="shared" si="5"/>
        <v>9.8979591836734695</v>
      </c>
    </row>
    <row r="134" spans="1:6">
      <c r="A134" s="44" t="s">
        <v>302</v>
      </c>
      <c r="B134" s="106">
        <v>99.3</v>
      </c>
      <c r="C134" s="39">
        <v>15</v>
      </c>
      <c r="D134" s="39">
        <v>25</v>
      </c>
      <c r="E134" s="126">
        <f t="shared" si="4"/>
        <v>3.7764350453172209</v>
      </c>
      <c r="F134" s="131">
        <f t="shared" si="5"/>
        <v>11.223564954682779</v>
      </c>
    </row>
    <row r="135" spans="1:6">
      <c r="A135" s="44" t="s">
        <v>304</v>
      </c>
      <c r="B135" s="106">
        <v>80.900000000000006</v>
      </c>
      <c r="C135" s="39">
        <v>15</v>
      </c>
      <c r="D135" s="39">
        <v>25</v>
      </c>
      <c r="E135" s="126">
        <f t="shared" si="4"/>
        <v>4.6353522867737942</v>
      </c>
      <c r="F135" s="131">
        <f t="shared" si="5"/>
        <v>10.364647713226205</v>
      </c>
    </row>
    <row r="136" spans="1:6">
      <c r="A136" s="44" t="s">
        <v>306</v>
      </c>
      <c r="B136" s="106">
        <v>71.7</v>
      </c>
      <c r="C136" s="39">
        <v>15</v>
      </c>
      <c r="D136" s="39">
        <v>25</v>
      </c>
      <c r="E136" s="126">
        <f t="shared" si="4"/>
        <v>5.2301255230125525</v>
      </c>
      <c r="F136" s="131">
        <f t="shared" si="5"/>
        <v>9.7698744769874466</v>
      </c>
    </row>
    <row r="137" spans="1:6">
      <c r="A137" s="44" t="s">
        <v>308</v>
      </c>
      <c r="B137" s="106">
        <v>125</v>
      </c>
      <c r="C137" s="39">
        <v>15</v>
      </c>
      <c r="D137" s="39">
        <v>25</v>
      </c>
      <c r="E137" s="126">
        <f t="shared" si="4"/>
        <v>3</v>
      </c>
      <c r="F137" s="131">
        <f t="shared" si="5"/>
        <v>12</v>
      </c>
    </row>
    <row r="138" spans="1:6">
      <c r="A138" s="44" t="s">
        <v>310</v>
      </c>
      <c r="B138" s="70">
        <v>119</v>
      </c>
      <c r="C138" s="39">
        <v>15</v>
      </c>
      <c r="D138" s="39">
        <v>25</v>
      </c>
      <c r="E138" s="126">
        <f t="shared" si="4"/>
        <v>3.1512605042016806</v>
      </c>
      <c r="F138" s="131">
        <f t="shared" si="5"/>
        <v>11.84873949579832</v>
      </c>
    </row>
    <row r="139" spans="1:6">
      <c r="A139" s="44" t="s">
        <v>498</v>
      </c>
      <c r="B139" s="70">
        <v>31.3</v>
      </c>
      <c r="C139" s="39">
        <v>15</v>
      </c>
      <c r="D139" s="39">
        <v>25</v>
      </c>
      <c r="E139" s="126">
        <f t="shared" si="4"/>
        <v>11.980830670926517</v>
      </c>
      <c r="F139" s="131">
        <f t="shared" si="5"/>
        <v>3.0191693290734829</v>
      </c>
    </row>
    <row r="140" spans="1:6">
      <c r="A140" s="44" t="s">
        <v>314</v>
      </c>
      <c r="B140" s="106">
        <v>96.5</v>
      </c>
      <c r="C140" s="39">
        <v>15</v>
      </c>
      <c r="D140" s="39">
        <v>25</v>
      </c>
      <c r="E140" s="126">
        <f t="shared" si="4"/>
        <v>3.8860103626943006</v>
      </c>
      <c r="F140" s="131">
        <f t="shared" si="5"/>
        <v>11.1139896373057</v>
      </c>
    </row>
    <row r="141" spans="1:6">
      <c r="A141" s="44" t="s">
        <v>316</v>
      </c>
      <c r="B141" s="70">
        <v>91.4</v>
      </c>
      <c r="C141" s="39">
        <v>15</v>
      </c>
      <c r="D141" s="39">
        <v>25</v>
      </c>
      <c r="E141" s="126">
        <f t="shared" si="4"/>
        <v>4.1028446389496711</v>
      </c>
      <c r="F141" s="131">
        <f t="shared" si="5"/>
        <v>10.897155361050329</v>
      </c>
    </row>
    <row r="142" spans="1:6">
      <c r="A142" s="44" t="s">
        <v>318</v>
      </c>
      <c r="B142" s="106">
        <v>103</v>
      </c>
      <c r="C142" s="39">
        <v>15</v>
      </c>
      <c r="D142" s="39">
        <v>25</v>
      </c>
      <c r="E142" s="126">
        <f t="shared" si="4"/>
        <v>3.6407766990291264</v>
      </c>
      <c r="F142" s="131">
        <f t="shared" si="5"/>
        <v>11.359223300970873</v>
      </c>
    </row>
    <row r="143" spans="1:6">
      <c r="A143" s="44" t="s">
        <v>320</v>
      </c>
      <c r="B143" s="70">
        <v>56.4</v>
      </c>
      <c r="C143" s="39">
        <v>15</v>
      </c>
      <c r="D143" s="39">
        <v>25</v>
      </c>
      <c r="E143" s="126">
        <f t="shared" si="4"/>
        <v>6.6489361702127665</v>
      </c>
      <c r="F143" s="131">
        <f t="shared" si="5"/>
        <v>8.3510638297872326</v>
      </c>
    </row>
    <row r="144" spans="1:6">
      <c r="A144" s="44" t="s">
        <v>322</v>
      </c>
      <c r="B144" s="106">
        <v>131</v>
      </c>
      <c r="C144" s="39">
        <v>15</v>
      </c>
      <c r="D144" s="39">
        <v>25</v>
      </c>
      <c r="E144" s="126">
        <f t="shared" si="4"/>
        <v>2.8625954198473282</v>
      </c>
      <c r="F144" s="131">
        <f t="shared" si="5"/>
        <v>12.137404580152673</v>
      </c>
    </row>
    <row r="145" spans="1:6">
      <c r="A145" s="44" t="s">
        <v>324</v>
      </c>
      <c r="B145" s="106">
        <v>52.7</v>
      </c>
      <c r="C145" s="39">
        <v>15</v>
      </c>
      <c r="D145" s="39">
        <v>25</v>
      </c>
      <c r="E145" s="126">
        <f t="shared" si="4"/>
        <v>7.1157495256166978</v>
      </c>
      <c r="F145" s="131">
        <f t="shared" si="5"/>
        <v>7.8842504743833022</v>
      </c>
    </row>
    <row r="146" spans="1:6">
      <c r="A146" s="44" t="s">
        <v>326</v>
      </c>
      <c r="B146" s="106">
        <v>162</v>
      </c>
      <c r="C146" s="39">
        <v>15</v>
      </c>
      <c r="D146" s="39">
        <v>25</v>
      </c>
      <c r="E146" s="126">
        <f t="shared" si="4"/>
        <v>2.3148148148148149</v>
      </c>
      <c r="F146" s="131">
        <f t="shared" si="5"/>
        <v>12.685185185185185</v>
      </c>
    </row>
    <row r="147" spans="1:6">
      <c r="A147" s="44" t="s">
        <v>328</v>
      </c>
      <c r="B147" s="70">
        <v>36.9</v>
      </c>
      <c r="C147" s="39">
        <v>15</v>
      </c>
      <c r="D147" s="39">
        <v>25</v>
      </c>
      <c r="E147" s="126">
        <f t="shared" si="4"/>
        <v>10.16260162601626</v>
      </c>
      <c r="F147" s="131">
        <f t="shared" si="5"/>
        <v>4.8373983739837403</v>
      </c>
    </row>
    <row r="148" spans="1:6">
      <c r="A148" s="44" t="s">
        <v>330</v>
      </c>
      <c r="B148" s="106">
        <v>148</v>
      </c>
      <c r="C148" s="39">
        <v>15</v>
      </c>
      <c r="D148" s="39">
        <v>25</v>
      </c>
      <c r="E148" s="126">
        <f t="shared" si="4"/>
        <v>2.5337837837837838</v>
      </c>
      <c r="F148" s="131">
        <f t="shared" si="5"/>
        <v>12.466216216216216</v>
      </c>
    </row>
    <row r="149" spans="1:6">
      <c r="A149" s="44" t="s">
        <v>332</v>
      </c>
      <c r="B149" s="70">
        <v>63.9</v>
      </c>
      <c r="C149" s="39">
        <v>15</v>
      </c>
      <c r="D149" s="39">
        <v>25</v>
      </c>
      <c r="E149" s="126">
        <f t="shared" si="4"/>
        <v>5.868544600938967</v>
      </c>
      <c r="F149" s="131">
        <f t="shared" si="5"/>
        <v>9.1314553990610321</v>
      </c>
    </row>
    <row r="150" spans="1:6">
      <c r="A150" s="44" t="s">
        <v>334</v>
      </c>
      <c r="B150" s="106">
        <v>145</v>
      </c>
      <c r="C150" s="39">
        <v>15</v>
      </c>
      <c r="D150" s="39">
        <v>25</v>
      </c>
      <c r="E150" s="126">
        <f t="shared" si="4"/>
        <v>2.5862068965517242</v>
      </c>
      <c r="F150" s="131">
        <f t="shared" si="5"/>
        <v>12.413793103448276</v>
      </c>
    </row>
    <row r="151" spans="1:6">
      <c r="A151" s="44" t="s">
        <v>336</v>
      </c>
      <c r="B151" s="106">
        <v>132</v>
      </c>
      <c r="C151" s="39">
        <v>15</v>
      </c>
      <c r="D151" s="39">
        <v>25</v>
      </c>
      <c r="E151" s="126">
        <f t="shared" si="4"/>
        <v>2.8409090909090908</v>
      </c>
      <c r="F151" s="131">
        <f t="shared" si="5"/>
        <v>12.15909090909091</v>
      </c>
    </row>
    <row r="152" spans="1:6">
      <c r="A152" s="44" t="s">
        <v>338</v>
      </c>
      <c r="B152" s="106">
        <v>104</v>
      </c>
      <c r="C152" s="39">
        <v>15</v>
      </c>
      <c r="D152" s="39">
        <v>25</v>
      </c>
      <c r="E152" s="126">
        <f t="shared" si="4"/>
        <v>3.6057692307692308</v>
      </c>
      <c r="F152" s="131">
        <f t="shared" si="5"/>
        <v>11.39423076923077</v>
      </c>
    </row>
    <row r="153" spans="1:6">
      <c r="A153" s="44" t="s">
        <v>340</v>
      </c>
      <c r="B153" s="106">
        <v>148</v>
      </c>
      <c r="C153" s="39">
        <v>15</v>
      </c>
      <c r="D153" s="39">
        <v>25</v>
      </c>
      <c r="E153" s="126">
        <f t="shared" si="4"/>
        <v>2.5337837837837838</v>
      </c>
      <c r="F153" s="131">
        <f t="shared" si="5"/>
        <v>12.466216216216216</v>
      </c>
    </row>
    <row r="154" spans="1:6">
      <c r="A154" s="44" t="s">
        <v>342</v>
      </c>
      <c r="B154" s="106">
        <v>112</v>
      </c>
      <c r="C154" s="39">
        <v>15</v>
      </c>
      <c r="D154" s="39">
        <v>25</v>
      </c>
      <c r="E154" s="126">
        <f t="shared" si="4"/>
        <v>3.3482142857142856</v>
      </c>
      <c r="F154" s="131">
        <f t="shared" si="5"/>
        <v>11.651785714285715</v>
      </c>
    </row>
    <row r="155" spans="1:6">
      <c r="A155" s="44" t="s">
        <v>344</v>
      </c>
      <c r="B155" s="70">
        <v>79</v>
      </c>
      <c r="C155" s="39">
        <v>15</v>
      </c>
      <c r="D155" s="39">
        <v>25</v>
      </c>
      <c r="E155" s="126">
        <f t="shared" si="4"/>
        <v>4.7468354430379751</v>
      </c>
      <c r="F155" s="131">
        <f t="shared" si="5"/>
        <v>10.253164556962025</v>
      </c>
    </row>
    <row r="156" spans="1:6">
      <c r="A156" s="44" t="s">
        <v>346</v>
      </c>
      <c r="B156" s="106">
        <v>182</v>
      </c>
      <c r="C156" s="39">
        <v>15</v>
      </c>
      <c r="D156" s="39">
        <v>25</v>
      </c>
      <c r="E156" s="126">
        <f t="shared" si="4"/>
        <v>2.0604395604395602</v>
      </c>
      <c r="F156" s="131">
        <f t="shared" si="5"/>
        <v>12.93956043956044</v>
      </c>
    </row>
    <row r="157" spans="1:6">
      <c r="A157" s="44" t="s">
        <v>348</v>
      </c>
      <c r="B157" s="106">
        <v>260</v>
      </c>
      <c r="C157" s="39">
        <v>15</v>
      </c>
      <c r="D157" s="39">
        <v>25</v>
      </c>
      <c r="E157" s="126">
        <f t="shared" si="4"/>
        <v>1.4423076923076923</v>
      </c>
      <c r="F157" s="131">
        <f t="shared" si="5"/>
        <v>13.557692307692308</v>
      </c>
    </row>
    <row r="158" spans="1:6">
      <c r="A158" s="44" t="s">
        <v>351</v>
      </c>
      <c r="B158" s="106">
        <v>203</v>
      </c>
      <c r="C158" s="39">
        <v>15</v>
      </c>
      <c r="D158" s="39">
        <v>25</v>
      </c>
      <c r="E158" s="126">
        <f t="shared" si="4"/>
        <v>1.8472906403940887</v>
      </c>
      <c r="F158" s="131">
        <f t="shared" si="5"/>
        <v>13.152709359605911</v>
      </c>
    </row>
    <row r="159" spans="1:6">
      <c r="A159" s="44" t="s">
        <v>353</v>
      </c>
      <c r="B159" s="70">
        <v>168</v>
      </c>
      <c r="C159" s="39">
        <v>15</v>
      </c>
      <c r="D159" s="39">
        <v>25</v>
      </c>
      <c r="E159" s="126">
        <f t="shared" si="4"/>
        <v>2.2321428571428572</v>
      </c>
      <c r="F159" s="131">
        <f t="shared" si="5"/>
        <v>12.767857142857142</v>
      </c>
    </row>
    <row r="160" spans="1:6">
      <c r="A160" s="44" t="s">
        <v>355</v>
      </c>
      <c r="B160" s="106">
        <v>238</v>
      </c>
      <c r="C160" s="39">
        <v>15</v>
      </c>
      <c r="D160" s="39">
        <v>25</v>
      </c>
      <c r="E160" s="126">
        <f t="shared" si="4"/>
        <v>1.5756302521008403</v>
      </c>
      <c r="F160" s="131">
        <f t="shared" si="5"/>
        <v>13.42436974789916</v>
      </c>
    </row>
    <row r="161" spans="1:6">
      <c r="A161" s="44" t="s">
        <v>357</v>
      </c>
      <c r="B161" s="106">
        <v>234</v>
      </c>
      <c r="C161" s="39">
        <v>15</v>
      </c>
      <c r="D161" s="39">
        <v>25</v>
      </c>
      <c r="E161" s="126">
        <f t="shared" si="4"/>
        <v>1.6025641025641026</v>
      </c>
      <c r="F161" s="131">
        <f t="shared" si="5"/>
        <v>13.397435897435898</v>
      </c>
    </row>
    <row r="162" spans="1:6">
      <c r="A162" s="44" t="s">
        <v>362</v>
      </c>
      <c r="B162" s="70">
        <v>113</v>
      </c>
      <c r="C162" s="39">
        <v>15</v>
      </c>
      <c r="D162" s="39">
        <v>25</v>
      </c>
      <c r="E162" s="126">
        <f t="shared" si="4"/>
        <v>3.3185840707964602</v>
      </c>
      <c r="F162" s="131">
        <f t="shared" si="5"/>
        <v>11.68141592920354</v>
      </c>
    </row>
    <row r="163" spans="1:6">
      <c r="A163" s="44" t="s">
        <v>364</v>
      </c>
      <c r="B163" s="106">
        <v>182</v>
      </c>
      <c r="C163" s="39">
        <v>15</v>
      </c>
      <c r="D163" s="39">
        <v>25</v>
      </c>
      <c r="E163" s="126">
        <f t="shared" si="4"/>
        <v>2.0604395604395602</v>
      </c>
      <c r="F163" s="131">
        <f t="shared" si="5"/>
        <v>12.93956043956044</v>
      </c>
    </row>
    <row r="164" spans="1:6">
      <c r="A164" s="44" t="s">
        <v>366</v>
      </c>
      <c r="B164" s="106">
        <v>254</v>
      </c>
      <c r="C164" s="39">
        <v>15</v>
      </c>
      <c r="D164" s="39">
        <v>25</v>
      </c>
      <c r="E164" s="126">
        <f t="shared" si="4"/>
        <v>1.4763779527559056</v>
      </c>
      <c r="F164" s="131">
        <f t="shared" si="5"/>
        <v>13.523622047244094</v>
      </c>
    </row>
    <row r="165" spans="1:6">
      <c r="A165" s="44" t="s">
        <v>368</v>
      </c>
      <c r="B165" s="106">
        <v>161</v>
      </c>
      <c r="C165" s="39">
        <v>15</v>
      </c>
      <c r="D165" s="39">
        <v>25</v>
      </c>
      <c r="E165" s="126">
        <f t="shared" si="4"/>
        <v>2.329192546583851</v>
      </c>
      <c r="F165" s="131">
        <f t="shared" si="5"/>
        <v>12.670807453416149</v>
      </c>
    </row>
    <row r="166" spans="1:6">
      <c r="A166" s="44" t="s">
        <v>370</v>
      </c>
      <c r="B166" s="106">
        <v>352</v>
      </c>
      <c r="C166" s="39">
        <v>15</v>
      </c>
      <c r="D166" s="39">
        <v>25</v>
      </c>
      <c r="E166" s="126">
        <f t="shared" si="4"/>
        <v>1.0653409090909092</v>
      </c>
      <c r="F166" s="131">
        <f t="shared" si="5"/>
        <v>13.93465909090909</v>
      </c>
    </row>
    <row r="167" spans="1:6">
      <c r="A167" s="44" t="s">
        <v>372</v>
      </c>
      <c r="B167" s="106">
        <v>184</v>
      </c>
      <c r="C167" s="39">
        <v>15</v>
      </c>
      <c r="D167" s="39">
        <v>25</v>
      </c>
      <c r="E167" s="126">
        <f t="shared" si="4"/>
        <v>2.0380434782608696</v>
      </c>
      <c r="F167" s="131">
        <f t="shared" si="5"/>
        <v>12.961956521739131</v>
      </c>
    </row>
    <row r="168" spans="1:6">
      <c r="A168" s="44" t="s">
        <v>374</v>
      </c>
      <c r="B168" s="106">
        <v>229</v>
      </c>
      <c r="C168" s="39">
        <v>15</v>
      </c>
      <c r="D168" s="39">
        <v>25</v>
      </c>
      <c r="E168" s="126">
        <f t="shared" si="4"/>
        <v>1.6375545851528384</v>
      </c>
      <c r="F168" s="131">
        <f t="shared" si="5"/>
        <v>13.362445414847162</v>
      </c>
    </row>
    <row r="169" spans="1:6">
      <c r="A169" s="44" t="s">
        <v>376</v>
      </c>
      <c r="B169" s="106">
        <v>91.9</v>
      </c>
      <c r="C169" s="39">
        <v>15</v>
      </c>
      <c r="D169" s="39">
        <v>25</v>
      </c>
      <c r="E169" s="126">
        <f t="shared" si="4"/>
        <v>4.0805223068552774</v>
      </c>
      <c r="F169" s="131">
        <f t="shared" si="5"/>
        <v>10.919477693144723</v>
      </c>
    </row>
    <row r="170" spans="1:6">
      <c r="A170" s="44" t="s">
        <v>379</v>
      </c>
      <c r="B170" s="106">
        <v>184</v>
      </c>
      <c r="C170" s="39">
        <v>15</v>
      </c>
      <c r="D170" s="39">
        <v>25</v>
      </c>
      <c r="E170" s="126">
        <f t="shared" si="4"/>
        <v>2.0380434782608696</v>
      </c>
      <c r="F170" s="131">
        <f t="shared" si="5"/>
        <v>12.961956521739131</v>
      </c>
    </row>
    <row r="171" spans="1:6">
      <c r="A171" s="44" t="s">
        <v>381</v>
      </c>
      <c r="B171" s="106">
        <v>108</v>
      </c>
      <c r="C171" s="39">
        <v>15</v>
      </c>
      <c r="D171" s="39">
        <v>25</v>
      </c>
      <c r="E171" s="126">
        <f t="shared" si="4"/>
        <v>3.4722222222222223</v>
      </c>
      <c r="F171" s="131">
        <f t="shared" si="5"/>
        <v>11.527777777777779</v>
      </c>
    </row>
    <row r="172" spans="1:6">
      <c r="A172" s="44" t="s">
        <v>383</v>
      </c>
      <c r="B172" s="106">
        <v>180</v>
      </c>
      <c r="C172" s="39">
        <v>15</v>
      </c>
      <c r="D172" s="39">
        <v>25</v>
      </c>
      <c r="E172" s="126">
        <f t="shared" si="4"/>
        <v>2.0833333333333335</v>
      </c>
      <c r="F172" s="131">
        <f t="shared" si="5"/>
        <v>12.916666666666666</v>
      </c>
    </row>
    <row r="173" spans="1:6">
      <c r="A173" s="44" t="s">
        <v>385</v>
      </c>
      <c r="B173" s="106">
        <v>41.7</v>
      </c>
      <c r="C173" s="39">
        <v>15</v>
      </c>
      <c r="D173" s="39">
        <v>25</v>
      </c>
      <c r="E173" s="126">
        <f t="shared" si="4"/>
        <v>8.9928057553956826</v>
      </c>
      <c r="F173" s="131">
        <f t="shared" si="5"/>
        <v>6.0071942446043174</v>
      </c>
    </row>
    <row r="174" spans="1:6">
      <c r="A174" s="44" t="s">
        <v>388</v>
      </c>
      <c r="B174" s="106">
        <v>74</v>
      </c>
      <c r="C174" s="39">
        <v>15</v>
      </c>
      <c r="D174" s="39">
        <v>25</v>
      </c>
      <c r="E174" s="126">
        <f t="shared" si="4"/>
        <v>5.0675675675675675</v>
      </c>
      <c r="F174" s="131">
        <f t="shared" si="5"/>
        <v>9.9324324324324316</v>
      </c>
    </row>
    <row r="175" spans="1:6">
      <c r="A175" s="44" t="s">
        <v>390</v>
      </c>
      <c r="B175" s="106">
        <v>42.7</v>
      </c>
      <c r="C175" s="39">
        <v>15</v>
      </c>
      <c r="D175" s="39">
        <v>25</v>
      </c>
      <c r="E175" s="126">
        <f t="shared" si="4"/>
        <v>8.7822014051522235</v>
      </c>
      <c r="F175" s="131">
        <f t="shared" si="5"/>
        <v>6.2177985948477765</v>
      </c>
    </row>
    <row r="176" spans="1:6">
      <c r="A176" s="44" t="s">
        <v>392</v>
      </c>
      <c r="B176" s="106">
        <v>116</v>
      </c>
      <c r="C176" s="39">
        <v>15</v>
      </c>
      <c r="D176" s="39">
        <v>25</v>
      </c>
      <c r="E176" s="126">
        <f t="shared" si="4"/>
        <v>3.2327586206896552</v>
      </c>
      <c r="F176" s="131">
        <f t="shared" si="5"/>
        <v>11.767241379310345</v>
      </c>
    </row>
    <row r="177" spans="1:6">
      <c r="A177" s="44" t="s">
        <v>394</v>
      </c>
      <c r="B177" s="106">
        <v>175</v>
      </c>
      <c r="C177" s="39">
        <v>15</v>
      </c>
      <c r="D177" s="39">
        <v>25</v>
      </c>
      <c r="E177" s="126">
        <f t="shared" si="4"/>
        <v>2.1428571428571428</v>
      </c>
      <c r="F177" s="131">
        <f t="shared" si="5"/>
        <v>12.857142857142858</v>
      </c>
    </row>
    <row r="178" spans="1:6">
      <c r="A178" s="44" t="s">
        <v>396</v>
      </c>
      <c r="B178" s="70">
        <v>81.900000000000006</v>
      </c>
      <c r="C178" s="39">
        <v>15</v>
      </c>
      <c r="D178" s="39">
        <v>25</v>
      </c>
      <c r="E178" s="126">
        <f t="shared" si="4"/>
        <v>4.5787545787545785</v>
      </c>
      <c r="F178" s="131">
        <f t="shared" si="5"/>
        <v>10.421245421245422</v>
      </c>
    </row>
    <row r="179" spans="1:6">
      <c r="A179" s="44" t="s">
        <v>398</v>
      </c>
      <c r="B179" s="106">
        <v>258</v>
      </c>
      <c r="C179" s="39">
        <v>15</v>
      </c>
      <c r="D179" s="39">
        <v>25</v>
      </c>
      <c r="E179" s="126">
        <f t="shared" si="4"/>
        <v>1.4534883720930232</v>
      </c>
      <c r="F179" s="131">
        <f t="shared" si="5"/>
        <v>13.546511627906977</v>
      </c>
    </row>
    <row r="180" spans="1:6">
      <c r="A180" s="44" t="s">
        <v>400</v>
      </c>
      <c r="B180" s="106">
        <v>102</v>
      </c>
      <c r="C180" s="39">
        <v>15</v>
      </c>
      <c r="D180" s="39">
        <v>25</v>
      </c>
      <c r="E180" s="126">
        <f t="shared" si="4"/>
        <v>3.6764705882352939</v>
      </c>
      <c r="F180" s="131">
        <f t="shared" si="5"/>
        <v>11.323529411764707</v>
      </c>
    </row>
    <row r="181" spans="1:6">
      <c r="A181" s="44" t="s">
        <v>404</v>
      </c>
      <c r="B181" s="70">
        <v>87.9</v>
      </c>
      <c r="C181" s="39">
        <v>15</v>
      </c>
      <c r="D181" s="39">
        <v>25</v>
      </c>
      <c r="E181" s="126">
        <f t="shared" si="4"/>
        <v>4.2662116040955631</v>
      </c>
      <c r="F181" s="131">
        <f t="shared" si="5"/>
        <v>10.733788395904437</v>
      </c>
    </row>
    <row r="182" spans="1:6">
      <c r="A182" s="44" t="s">
        <v>406</v>
      </c>
      <c r="B182" s="106">
        <v>110</v>
      </c>
      <c r="C182" s="39">
        <v>15</v>
      </c>
      <c r="D182" s="39">
        <v>25</v>
      </c>
      <c r="E182" s="126">
        <f t="shared" si="4"/>
        <v>3.4090909090909092</v>
      </c>
      <c r="F182" s="131">
        <f t="shared" si="5"/>
        <v>11.59090909090909</v>
      </c>
    </row>
    <row r="183" spans="1:6">
      <c r="A183" s="44" t="s">
        <v>408</v>
      </c>
      <c r="B183" s="106">
        <v>219</v>
      </c>
      <c r="C183" s="39">
        <v>15</v>
      </c>
      <c r="D183" s="39">
        <v>25</v>
      </c>
      <c r="E183" s="126">
        <f t="shared" si="4"/>
        <v>1.7123287671232876</v>
      </c>
      <c r="F183" s="131">
        <f t="shared" si="5"/>
        <v>13.287671232876713</v>
      </c>
    </row>
    <row r="184" spans="1:6">
      <c r="A184" s="44" t="s">
        <v>411</v>
      </c>
      <c r="B184" s="106">
        <v>201</v>
      </c>
      <c r="C184" s="39">
        <v>15</v>
      </c>
      <c r="D184" s="39">
        <v>25</v>
      </c>
      <c r="E184" s="126">
        <f t="shared" si="4"/>
        <v>1.8656716417910448</v>
      </c>
      <c r="F184" s="131">
        <f t="shared" si="5"/>
        <v>13.134328358208956</v>
      </c>
    </row>
    <row r="185" spans="1:6">
      <c r="A185" s="44" t="s">
        <v>413</v>
      </c>
      <c r="B185" s="106">
        <v>234</v>
      </c>
      <c r="C185" s="39">
        <v>15</v>
      </c>
      <c r="D185" s="39">
        <v>25</v>
      </c>
      <c r="E185" s="126">
        <f t="shared" si="4"/>
        <v>1.6025641025641026</v>
      </c>
      <c r="F185" s="131">
        <f t="shared" si="5"/>
        <v>13.397435897435898</v>
      </c>
    </row>
    <row r="186" spans="1:6">
      <c r="A186" s="44" t="s">
        <v>415</v>
      </c>
      <c r="B186" s="70">
        <v>127</v>
      </c>
      <c r="C186" s="39">
        <v>15</v>
      </c>
      <c r="D186" s="39">
        <v>25</v>
      </c>
      <c r="E186" s="126">
        <f t="shared" si="4"/>
        <v>2.9527559055118111</v>
      </c>
      <c r="F186" s="131">
        <f t="shared" si="5"/>
        <v>12.047244094488189</v>
      </c>
    </row>
    <row r="187" spans="1:6" ht="17" thickBot="1">
      <c r="A187" s="45" t="s">
        <v>417</v>
      </c>
      <c r="B187" s="107">
        <v>131</v>
      </c>
      <c r="C187" s="41">
        <v>15</v>
      </c>
      <c r="D187" s="41">
        <v>25</v>
      </c>
      <c r="E187" s="129">
        <f t="shared" si="4"/>
        <v>2.8625954198473282</v>
      </c>
      <c r="F187" s="134">
        <f t="shared" si="5"/>
        <v>12.137404580152673</v>
      </c>
    </row>
    <row r="188" spans="1:6">
      <c r="A188" s="43" t="s">
        <v>419</v>
      </c>
      <c r="B188" s="87">
        <v>111</v>
      </c>
      <c r="C188" s="103">
        <v>15</v>
      </c>
      <c r="D188" s="103">
        <v>25</v>
      </c>
      <c r="E188" s="125">
        <f t="shared" si="4"/>
        <v>3.3783783783783785</v>
      </c>
      <c r="F188" s="130">
        <f t="shared" si="5"/>
        <v>11.621621621621621</v>
      </c>
    </row>
    <row r="189" spans="1:6">
      <c r="A189" s="44" t="s">
        <v>421</v>
      </c>
      <c r="B189" s="106">
        <v>248</v>
      </c>
      <c r="C189" s="39">
        <v>15</v>
      </c>
      <c r="D189" s="39">
        <v>25</v>
      </c>
      <c r="E189" s="126">
        <f t="shared" si="4"/>
        <v>1.5120967741935485</v>
      </c>
      <c r="F189" s="131">
        <f t="shared" si="5"/>
        <v>13.487903225806452</v>
      </c>
    </row>
    <row r="190" spans="1:6">
      <c r="A190" s="44" t="s">
        <v>423</v>
      </c>
      <c r="B190" s="106">
        <v>260</v>
      </c>
      <c r="C190" s="39">
        <v>15</v>
      </c>
      <c r="D190" s="39">
        <v>25</v>
      </c>
      <c r="E190" s="126">
        <f t="shared" si="4"/>
        <v>1.4423076923076923</v>
      </c>
      <c r="F190" s="131">
        <f t="shared" si="5"/>
        <v>13.557692307692308</v>
      </c>
    </row>
    <row r="191" spans="1:6">
      <c r="A191" s="44" t="s">
        <v>425</v>
      </c>
      <c r="B191" s="70">
        <v>131</v>
      </c>
      <c r="C191" s="39">
        <v>15</v>
      </c>
      <c r="D191" s="39">
        <v>25</v>
      </c>
      <c r="E191" s="126">
        <f t="shared" si="4"/>
        <v>2.8625954198473282</v>
      </c>
      <c r="F191" s="131">
        <f t="shared" si="5"/>
        <v>12.137404580152673</v>
      </c>
    </row>
    <row r="192" spans="1:6">
      <c r="A192" s="44" t="s">
        <v>427</v>
      </c>
      <c r="B192" s="70">
        <v>154</v>
      </c>
      <c r="C192" s="39">
        <v>15</v>
      </c>
      <c r="D192" s="39">
        <v>25</v>
      </c>
      <c r="E192" s="126">
        <f t="shared" si="4"/>
        <v>2.4350649350649349</v>
      </c>
      <c r="F192" s="131">
        <f t="shared" si="5"/>
        <v>12.564935064935066</v>
      </c>
    </row>
    <row r="193" spans="1:6">
      <c r="A193" s="44" t="s">
        <v>429</v>
      </c>
      <c r="B193" s="106">
        <v>110</v>
      </c>
      <c r="C193" s="39">
        <v>15</v>
      </c>
      <c r="D193" s="39">
        <v>25</v>
      </c>
      <c r="E193" s="126">
        <f t="shared" si="4"/>
        <v>3.4090909090909092</v>
      </c>
      <c r="F193" s="131">
        <f t="shared" si="5"/>
        <v>11.59090909090909</v>
      </c>
    </row>
    <row r="194" spans="1:6">
      <c r="A194" s="44" t="s">
        <v>431</v>
      </c>
      <c r="B194" s="106">
        <v>84.3</v>
      </c>
      <c r="C194" s="39">
        <v>15</v>
      </c>
      <c r="D194" s="39">
        <v>25</v>
      </c>
      <c r="E194" s="126">
        <f t="shared" ref="E194:E221" si="6">(C194*D194)/B194</f>
        <v>4.4483985765124556</v>
      </c>
      <c r="F194" s="131">
        <f t="shared" si="5"/>
        <v>10.551601423487543</v>
      </c>
    </row>
    <row r="195" spans="1:6">
      <c r="A195" s="44" t="s">
        <v>433</v>
      </c>
      <c r="B195" s="106">
        <v>88.9</v>
      </c>
      <c r="C195" s="39">
        <v>15</v>
      </c>
      <c r="D195" s="39">
        <v>25</v>
      </c>
      <c r="E195" s="126">
        <f t="shared" si="6"/>
        <v>4.2182227221597302</v>
      </c>
      <c r="F195" s="131">
        <f t="shared" ref="F195:F221" si="7">C195-E195</f>
        <v>10.78177727784027</v>
      </c>
    </row>
    <row r="196" spans="1:6">
      <c r="A196" s="44" t="s">
        <v>435</v>
      </c>
      <c r="B196" s="106">
        <v>149</v>
      </c>
      <c r="C196" s="39">
        <v>15</v>
      </c>
      <c r="D196" s="39">
        <v>25</v>
      </c>
      <c r="E196" s="126">
        <f t="shared" si="6"/>
        <v>2.5167785234899327</v>
      </c>
      <c r="F196" s="131">
        <f t="shared" si="7"/>
        <v>12.483221476510067</v>
      </c>
    </row>
    <row r="197" spans="1:6">
      <c r="A197" s="44" t="s">
        <v>437</v>
      </c>
      <c r="B197" s="106">
        <v>92.2</v>
      </c>
      <c r="C197" s="39">
        <v>15</v>
      </c>
      <c r="D197" s="39">
        <v>25</v>
      </c>
      <c r="E197" s="126">
        <f t="shared" si="6"/>
        <v>4.0672451193058565</v>
      </c>
      <c r="F197" s="131">
        <f t="shared" si="7"/>
        <v>10.932754880694144</v>
      </c>
    </row>
    <row r="198" spans="1:6">
      <c r="A198" s="44" t="s">
        <v>439</v>
      </c>
      <c r="B198" s="106">
        <v>207</v>
      </c>
      <c r="C198" s="39">
        <v>15</v>
      </c>
      <c r="D198" s="39">
        <v>25</v>
      </c>
      <c r="E198" s="126">
        <f t="shared" si="6"/>
        <v>1.8115942028985508</v>
      </c>
      <c r="F198" s="131">
        <f t="shared" si="7"/>
        <v>13.188405797101449</v>
      </c>
    </row>
    <row r="199" spans="1:6">
      <c r="A199" s="44" t="s">
        <v>441</v>
      </c>
      <c r="B199" s="70">
        <v>42.5</v>
      </c>
      <c r="C199" s="39">
        <v>15</v>
      </c>
      <c r="D199" s="39">
        <v>25</v>
      </c>
      <c r="E199" s="126">
        <f t="shared" si="6"/>
        <v>8.8235294117647065</v>
      </c>
      <c r="F199" s="131">
        <f t="shared" si="7"/>
        <v>6.1764705882352935</v>
      </c>
    </row>
    <row r="200" spans="1:6">
      <c r="A200" s="44" t="s">
        <v>443</v>
      </c>
      <c r="B200" s="106">
        <v>114</v>
      </c>
      <c r="C200" s="39">
        <v>15</v>
      </c>
      <c r="D200" s="39">
        <v>25</v>
      </c>
      <c r="E200" s="126">
        <f t="shared" si="6"/>
        <v>3.2894736842105261</v>
      </c>
      <c r="F200" s="131">
        <f t="shared" si="7"/>
        <v>11.710526315789474</v>
      </c>
    </row>
    <row r="201" spans="1:6">
      <c r="A201" s="44" t="s">
        <v>445</v>
      </c>
      <c r="B201" s="106">
        <v>199</v>
      </c>
      <c r="C201" s="39">
        <v>15</v>
      </c>
      <c r="D201" s="39">
        <v>25</v>
      </c>
      <c r="E201" s="126">
        <f t="shared" si="6"/>
        <v>1.8844221105527639</v>
      </c>
      <c r="F201" s="131">
        <f t="shared" si="7"/>
        <v>13.115577889447236</v>
      </c>
    </row>
    <row r="202" spans="1:6">
      <c r="A202" s="44" t="s">
        <v>447</v>
      </c>
      <c r="B202" s="106">
        <v>235</v>
      </c>
      <c r="C202" s="39">
        <v>15</v>
      </c>
      <c r="D202" s="39">
        <v>25</v>
      </c>
      <c r="E202" s="126">
        <f t="shared" si="6"/>
        <v>1.5957446808510638</v>
      </c>
      <c r="F202" s="131">
        <f t="shared" si="7"/>
        <v>13.404255319148936</v>
      </c>
    </row>
    <row r="203" spans="1:6">
      <c r="A203" s="44" t="s">
        <v>449</v>
      </c>
      <c r="B203" s="106">
        <v>193</v>
      </c>
      <c r="C203" s="39">
        <v>15</v>
      </c>
      <c r="D203" s="39">
        <v>25</v>
      </c>
      <c r="E203" s="126">
        <f t="shared" si="6"/>
        <v>1.9430051813471503</v>
      </c>
      <c r="F203" s="131">
        <f t="shared" si="7"/>
        <v>13.05699481865285</v>
      </c>
    </row>
    <row r="204" spans="1:6">
      <c r="A204" s="44" t="s">
        <v>451</v>
      </c>
      <c r="B204" s="106">
        <v>156</v>
      </c>
      <c r="C204" s="39">
        <v>15</v>
      </c>
      <c r="D204" s="39">
        <v>25</v>
      </c>
      <c r="E204" s="126">
        <f t="shared" si="6"/>
        <v>2.4038461538461537</v>
      </c>
      <c r="F204" s="131">
        <f t="shared" si="7"/>
        <v>12.596153846153847</v>
      </c>
    </row>
    <row r="205" spans="1:6">
      <c r="A205" s="44" t="s">
        <v>453</v>
      </c>
      <c r="B205" s="106">
        <v>234</v>
      </c>
      <c r="C205" s="39">
        <v>15</v>
      </c>
      <c r="D205" s="39">
        <v>25</v>
      </c>
      <c r="E205" s="126">
        <f t="shared" si="6"/>
        <v>1.6025641025641026</v>
      </c>
      <c r="F205" s="131">
        <f t="shared" si="7"/>
        <v>13.397435897435898</v>
      </c>
    </row>
    <row r="206" spans="1:6">
      <c r="A206" s="44" t="s">
        <v>455</v>
      </c>
      <c r="B206" s="106">
        <v>189</v>
      </c>
      <c r="C206" s="39">
        <v>15</v>
      </c>
      <c r="D206" s="39">
        <v>25</v>
      </c>
      <c r="E206" s="126">
        <f t="shared" si="6"/>
        <v>1.9841269841269842</v>
      </c>
      <c r="F206" s="131">
        <f t="shared" si="7"/>
        <v>13.015873015873016</v>
      </c>
    </row>
    <row r="207" spans="1:6">
      <c r="A207" s="44" t="s">
        <v>457</v>
      </c>
      <c r="B207" s="106">
        <v>170</v>
      </c>
      <c r="C207" s="39">
        <v>15</v>
      </c>
      <c r="D207" s="39">
        <v>25</v>
      </c>
      <c r="E207" s="126">
        <f t="shared" si="6"/>
        <v>2.2058823529411766</v>
      </c>
      <c r="F207" s="131">
        <f t="shared" si="7"/>
        <v>12.794117647058822</v>
      </c>
    </row>
    <row r="208" spans="1:6">
      <c r="A208" s="44" t="s">
        <v>459</v>
      </c>
      <c r="B208" s="106">
        <v>157</v>
      </c>
      <c r="C208" s="39">
        <v>15</v>
      </c>
      <c r="D208" s="39">
        <v>25</v>
      </c>
      <c r="E208" s="126">
        <f t="shared" si="6"/>
        <v>2.3885350318471339</v>
      </c>
      <c r="F208" s="131">
        <f t="shared" si="7"/>
        <v>12.611464968152866</v>
      </c>
    </row>
    <row r="209" spans="1:6">
      <c r="A209" s="44" t="s">
        <v>461</v>
      </c>
      <c r="B209" s="106">
        <v>37.5</v>
      </c>
      <c r="C209" s="39">
        <v>15</v>
      </c>
      <c r="D209" s="39">
        <v>25</v>
      </c>
      <c r="E209" s="126">
        <f t="shared" si="6"/>
        <v>10</v>
      </c>
      <c r="F209" s="131">
        <f t="shared" si="7"/>
        <v>5</v>
      </c>
    </row>
    <row r="210" spans="1:6">
      <c r="A210" s="44" t="s">
        <v>463</v>
      </c>
      <c r="B210" s="106">
        <v>105</v>
      </c>
      <c r="C210" s="39">
        <v>15</v>
      </c>
      <c r="D210" s="39">
        <v>25</v>
      </c>
      <c r="E210" s="126">
        <f t="shared" si="6"/>
        <v>3.5714285714285716</v>
      </c>
      <c r="F210" s="131">
        <f t="shared" si="7"/>
        <v>11.428571428571429</v>
      </c>
    </row>
    <row r="211" spans="1:6">
      <c r="A211" s="44" t="s">
        <v>465</v>
      </c>
      <c r="B211" s="106">
        <v>167</v>
      </c>
      <c r="C211" s="39">
        <v>15</v>
      </c>
      <c r="D211" s="39">
        <v>25</v>
      </c>
      <c r="E211" s="126">
        <f t="shared" si="6"/>
        <v>2.2455089820359282</v>
      </c>
      <c r="F211" s="131">
        <f t="shared" si="7"/>
        <v>12.754491017964071</v>
      </c>
    </row>
    <row r="212" spans="1:6">
      <c r="A212" s="44" t="s">
        <v>467</v>
      </c>
      <c r="B212" s="106">
        <v>280</v>
      </c>
      <c r="C212" s="39">
        <v>15</v>
      </c>
      <c r="D212" s="39">
        <v>25</v>
      </c>
      <c r="E212" s="126">
        <f t="shared" si="6"/>
        <v>1.3392857142857142</v>
      </c>
      <c r="F212" s="131">
        <f t="shared" si="7"/>
        <v>13.660714285714286</v>
      </c>
    </row>
    <row r="213" spans="1:6">
      <c r="A213" s="44" t="s">
        <v>469</v>
      </c>
      <c r="B213" s="106">
        <v>79.8</v>
      </c>
      <c r="C213" s="39">
        <v>15</v>
      </c>
      <c r="D213" s="39">
        <v>25</v>
      </c>
      <c r="E213" s="126">
        <f t="shared" si="6"/>
        <v>4.6992481203007523</v>
      </c>
      <c r="F213" s="131">
        <f t="shared" si="7"/>
        <v>10.300751879699249</v>
      </c>
    </row>
    <row r="214" spans="1:6">
      <c r="A214" s="44" t="s">
        <v>471</v>
      </c>
      <c r="B214" s="106">
        <v>135</v>
      </c>
      <c r="C214" s="39">
        <v>15</v>
      </c>
      <c r="D214" s="39">
        <v>25</v>
      </c>
      <c r="E214" s="126">
        <f t="shared" si="6"/>
        <v>2.7777777777777777</v>
      </c>
      <c r="F214" s="131">
        <f t="shared" si="7"/>
        <v>12.222222222222221</v>
      </c>
    </row>
    <row r="215" spans="1:6">
      <c r="A215" s="44" t="s">
        <v>473</v>
      </c>
      <c r="B215" s="106">
        <v>244</v>
      </c>
      <c r="C215" s="39">
        <v>15</v>
      </c>
      <c r="D215" s="39">
        <v>25</v>
      </c>
      <c r="E215" s="126">
        <f t="shared" si="6"/>
        <v>1.5368852459016393</v>
      </c>
      <c r="F215" s="131">
        <f t="shared" si="7"/>
        <v>13.46311475409836</v>
      </c>
    </row>
    <row r="216" spans="1:6">
      <c r="A216" s="44" t="s">
        <v>475</v>
      </c>
      <c r="B216" s="106">
        <v>189</v>
      </c>
      <c r="C216" s="39">
        <v>15</v>
      </c>
      <c r="D216" s="39">
        <v>25</v>
      </c>
      <c r="E216" s="126">
        <f t="shared" si="6"/>
        <v>1.9841269841269842</v>
      </c>
      <c r="F216" s="131">
        <f t="shared" si="7"/>
        <v>13.015873015873016</v>
      </c>
    </row>
    <row r="217" spans="1:6">
      <c r="A217" s="44" t="s">
        <v>477</v>
      </c>
      <c r="B217" s="106">
        <v>197</v>
      </c>
      <c r="C217" s="39">
        <v>15</v>
      </c>
      <c r="D217" s="39">
        <v>25</v>
      </c>
      <c r="E217" s="126">
        <f t="shared" si="6"/>
        <v>1.9035532994923858</v>
      </c>
      <c r="F217" s="131">
        <f t="shared" si="7"/>
        <v>13.096446700507615</v>
      </c>
    </row>
    <row r="218" spans="1:6">
      <c r="A218" s="44" t="s">
        <v>479</v>
      </c>
      <c r="B218" s="106">
        <v>66</v>
      </c>
      <c r="C218" s="39">
        <v>15</v>
      </c>
      <c r="D218" s="39">
        <v>25</v>
      </c>
      <c r="E218" s="126">
        <f t="shared" si="6"/>
        <v>5.6818181818181817</v>
      </c>
      <c r="F218" s="131">
        <f t="shared" si="7"/>
        <v>9.3181818181818183</v>
      </c>
    </row>
    <row r="219" spans="1:6">
      <c r="A219" s="44" t="s">
        <v>481</v>
      </c>
      <c r="B219" s="106">
        <v>160</v>
      </c>
      <c r="C219" s="39">
        <v>15</v>
      </c>
      <c r="D219" s="39">
        <v>25</v>
      </c>
      <c r="E219" s="126">
        <f t="shared" si="6"/>
        <v>2.34375</v>
      </c>
      <c r="F219" s="131">
        <f t="shared" si="7"/>
        <v>12.65625</v>
      </c>
    </row>
    <row r="220" spans="1:6">
      <c r="A220" s="44" t="s">
        <v>483</v>
      </c>
      <c r="B220" s="106">
        <v>215</v>
      </c>
      <c r="C220" s="39">
        <v>15</v>
      </c>
      <c r="D220" s="39">
        <v>25</v>
      </c>
      <c r="E220" s="126">
        <f t="shared" si="6"/>
        <v>1.7441860465116279</v>
      </c>
      <c r="F220" s="131">
        <f t="shared" si="7"/>
        <v>13.255813953488373</v>
      </c>
    </row>
    <row r="221" spans="1:6" ht="17" thickBot="1">
      <c r="A221" s="45" t="s">
        <v>485</v>
      </c>
      <c r="B221" s="107">
        <v>193</v>
      </c>
      <c r="C221" s="41">
        <v>15</v>
      </c>
      <c r="D221" s="41">
        <v>25</v>
      </c>
      <c r="E221" s="129">
        <f t="shared" si="6"/>
        <v>1.9430051813471503</v>
      </c>
      <c r="F221" s="134">
        <f t="shared" si="7"/>
        <v>13.05699481865285</v>
      </c>
    </row>
  </sheetData>
  <pageMargins left="0.7" right="0.7" top="0.75" bottom="0.75" header="0.3" footer="0.3"/>
  <pageSetup orientation="portrait" horizontalDpi="0" verticalDpi="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A527C7-D157-5343-BAC0-797C64A92F63}">
  <dimension ref="A1:M32"/>
  <sheetViews>
    <sheetView workbookViewId="0">
      <selection sqref="A1:M10"/>
    </sheetView>
  </sheetViews>
  <sheetFormatPr baseColWidth="10" defaultColWidth="7.5703125" defaultRowHeight="16"/>
  <cols>
    <col min="1" max="1" width="1.85546875" style="6" bestFit="1" customWidth="1"/>
    <col min="2" max="2" width="5.140625" style="6" customWidth="1"/>
    <col min="3" max="10" width="5.140625" style="6" bestFit="1" customWidth="1"/>
    <col min="11" max="11" width="6.5703125" style="6" bestFit="1" customWidth="1"/>
    <col min="12" max="13" width="5.140625" style="6" bestFit="1" customWidth="1"/>
    <col min="14" max="16384" width="7.5703125" style="6"/>
  </cols>
  <sheetData>
    <row r="1" spans="1:13">
      <c r="A1" s="309"/>
      <c r="B1" s="310" t="s">
        <v>542</v>
      </c>
      <c r="C1" s="309"/>
      <c r="D1" s="309"/>
      <c r="E1" s="309"/>
      <c r="F1" s="309"/>
      <c r="G1" s="309"/>
      <c r="H1" s="309"/>
      <c r="I1" s="309"/>
      <c r="J1" s="309"/>
      <c r="K1" s="309"/>
      <c r="L1" s="309"/>
      <c r="M1" s="309"/>
    </row>
    <row r="2" spans="1:13" ht="17" thickBot="1">
      <c r="A2" s="309"/>
      <c r="B2" s="310">
        <v>1</v>
      </c>
      <c r="C2" s="310">
        <v>2</v>
      </c>
      <c r="D2" s="310">
        <v>3</v>
      </c>
      <c r="E2" s="310">
        <v>4</v>
      </c>
      <c r="F2" s="310">
        <v>5</v>
      </c>
      <c r="G2" s="310">
        <v>6</v>
      </c>
      <c r="H2" s="310">
        <v>7</v>
      </c>
      <c r="I2" s="310">
        <v>8</v>
      </c>
      <c r="J2" s="310">
        <v>9</v>
      </c>
      <c r="K2" s="310">
        <v>10</v>
      </c>
      <c r="L2" s="310">
        <v>11</v>
      </c>
      <c r="M2" s="310">
        <v>12</v>
      </c>
    </row>
    <row r="3" spans="1:13">
      <c r="A3" s="310" t="s">
        <v>519</v>
      </c>
      <c r="B3" s="303" t="s">
        <v>19</v>
      </c>
      <c r="C3" s="304" t="s">
        <v>36</v>
      </c>
      <c r="D3" s="304" t="s">
        <v>54</v>
      </c>
      <c r="E3" s="304" t="s">
        <v>68</v>
      </c>
      <c r="F3" s="304" t="s">
        <v>83</v>
      </c>
      <c r="G3" s="304" t="s">
        <v>97</v>
      </c>
      <c r="H3" s="304" t="s">
        <v>111</v>
      </c>
      <c r="I3" s="304" t="s">
        <v>125</v>
      </c>
      <c r="J3" s="304" t="s">
        <v>142</v>
      </c>
      <c r="K3" s="304" t="s">
        <v>158</v>
      </c>
      <c r="L3" s="304" t="s">
        <v>172</v>
      </c>
      <c r="M3" s="305" t="s">
        <v>187</v>
      </c>
    </row>
    <row r="4" spans="1:13">
      <c r="A4" s="310" t="s">
        <v>520</v>
      </c>
      <c r="B4" s="306" t="s">
        <v>24</v>
      </c>
      <c r="C4" s="307" t="s">
        <v>38</v>
      </c>
      <c r="D4" s="307" t="s">
        <v>56</v>
      </c>
      <c r="E4" s="307" t="s">
        <v>70</v>
      </c>
      <c r="F4" s="307" t="s">
        <v>85</v>
      </c>
      <c r="G4" s="307" t="s">
        <v>99</v>
      </c>
      <c r="H4" s="307" t="s">
        <v>113</v>
      </c>
      <c r="I4" s="307" t="s">
        <v>127</v>
      </c>
      <c r="J4" s="307" t="s">
        <v>144</v>
      </c>
      <c r="K4" s="307" t="s">
        <v>160</v>
      </c>
      <c r="L4" s="307" t="s">
        <v>175</v>
      </c>
      <c r="M4" s="308" t="s">
        <v>189</v>
      </c>
    </row>
    <row r="5" spans="1:13">
      <c r="A5" s="310" t="s">
        <v>521</v>
      </c>
      <c r="B5" s="306" t="s">
        <v>26</v>
      </c>
      <c r="C5" s="307" t="s">
        <v>41</v>
      </c>
      <c r="D5" s="307" t="s">
        <v>58</v>
      </c>
      <c r="E5" s="307" t="s">
        <v>72</v>
      </c>
      <c r="F5" s="307" t="s">
        <v>87</v>
      </c>
      <c r="G5" s="307" t="s">
        <v>101</v>
      </c>
      <c r="H5" s="307" t="s">
        <v>115</v>
      </c>
      <c r="I5" s="307" t="s">
        <v>129</v>
      </c>
      <c r="J5" s="307" t="s">
        <v>146</v>
      </c>
      <c r="K5" s="307" t="s">
        <v>543</v>
      </c>
      <c r="L5" s="307" t="s">
        <v>177</v>
      </c>
      <c r="M5" s="308" t="s">
        <v>191</v>
      </c>
    </row>
    <row r="6" spans="1:13">
      <c r="A6" s="310" t="s">
        <v>522</v>
      </c>
      <c r="B6" s="306" t="s">
        <v>28</v>
      </c>
      <c r="C6" s="307" t="s">
        <v>46</v>
      </c>
      <c r="D6" s="307" t="s">
        <v>60</v>
      </c>
      <c r="E6" s="307" t="s">
        <v>74</v>
      </c>
      <c r="F6" s="307" t="s">
        <v>89</v>
      </c>
      <c r="G6" s="307" t="s">
        <v>103</v>
      </c>
      <c r="H6" s="307" t="s">
        <v>117</v>
      </c>
      <c r="I6" s="307" t="s">
        <v>131</v>
      </c>
      <c r="J6" s="307" t="s">
        <v>148</v>
      </c>
      <c r="K6" s="307" t="s">
        <v>164</v>
      </c>
      <c r="L6" s="307" t="s">
        <v>179</v>
      </c>
      <c r="M6" s="308" t="s">
        <v>193</v>
      </c>
    </row>
    <row r="7" spans="1:13">
      <c r="A7" s="310" t="s">
        <v>523</v>
      </c>
      <c r="B7" s="306" t="s">
        <v>30</v>
      </c>
      <c r="C7" s="307" t="s">
        <v>48</v>
      </c>
      <c r="D7" s="307" t="s">
        <v>62</v>
      </c>
      <c r="E7" s="307" t="s">
        <v>77</v>
      </c>
      <c r="F7" s="307" t="s">
        <v>91</v>
      </c>
      <c r="G7" s="307" t="s">
        <v>105</v>
      </c>
      <c r="H7" s="307" t="s">
        <v>119</v>
      </c>
      <c r="I7" s="307" t="s">
        <v>133</v>
      </c>
      <c r="J7" s="307" t="s">
        <v>151</v>
      </c>
      <c r="K7" s="307" t="s">
        <v>166</v>
      </c>
      <c r="L7" s="307" t="s">
        <v>181</v>
      </c>
      <c r="M7" s="308" t="s">
        <v>195</v>
      </c>
    </row>
    <row r="8" spans="1:13">
      <c r="A8" s="310" t="s">
        <v>524</v>
      </c>
      <c r="B8" s="306" t="s">
        <v>32</v>
      </c>
      <c r="C8" s="307" t="s">
        <v>50</v>
      </c>
      <c r="D8" s="307" t="s">
        <v>64</v>
      </c>
      <c r="E8" s="307" t="s">
        <v>79</v>
      </c>
      <c r="F8" s="307" t="s">
        <v>93</v>
      </c>
      <c r="G8" s="307" t="s">
        <v>107</v>
      </c>
      <c r="H8" s="307" t="s">
        <v>121</v>
      </c>
      <c r="I8" s="307" t="s">
        <v>135</v>
      </c>
      <c r="J8" s="307" t="s">
        <v>154</v>
      </c>
      <c r="K8" s="307" t="s">
        <v>168</v>
      </c>
      <c r="L8" s="307" t="s">
        <v>183</v>
      </c>
      <c r="M8" s="308" t="s">
        <v>197</v>
      </c>
    </row>
    <row r="9" spans="1:13">
      <c r="A9" s="310" t="s">
        <v>525</v>
      </c>
      <c r="B9" s="306" t="s">
        <v>34</v>
      </c>
      <c r="C9" s="307" t="s">
        <v>52</v>
      </c>
      <c r="D9" s="307" t="s">
        <v>66</v>
      </c>
      <c r="E9" s="307" t="s">
        <v>81</v>
      </c>
      <c r="F9" s="307" t="s">
        <v>95</v>
      </c>
      <c r="G9" s="307" t="s">
        <v>109</v>
      </c>
      <c r="H9" s="307" t="s">
        <v>123</v>
      </c>
      <c r="I9" s="307" t="s">
        <v>140</v>
      </c>
      <c r="J9" s="307" t="s">
        <v>156</v>
      </c>
      <c r="K9" s="307" t="s">
        <v>170</v>
      </c>
      <c r="L9" s="307" t="s">
        <v>185</v>
      </c>
      <c r="M9" s="308" t="s">
        <v>199</v>
      </c>
    </row>
    <row r="10" spans="1:13" ht="17" thickBot="1">
      <c r="A10" s="310" t="s">
        <v>526</v>
      </c>
      <c r="B10" s="319"/>
      <c r="C10" s="320"/>
      <c r="D10" s="320"/>
      <c r="E10" s="320"/>
      <c r="F10" s="320"/>
      <c r="G10" s="320"/>
      <c r="H10" s="320"/>
      <c r="I10" s="320"/>
      <c r="J10" s="320"/>
      <c r="K10" s="320"/>
      <c r="L10" s="320"/>
      <c r="M10" s="321"/>
    </row>
    <row r="11" spans="1:13">
      <c r="A11" s="7"/>
      <c r="B11" s="13"/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</row>
    <row r="12" spans="1:13">
      <c r="B12" s="7" t="s">
        <v>544</v>
      </c>
    </row>
    <row r="13" spans="1:13" ht="17" thickBot="1"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113">
        <v>11.8</v>
      </c>
      <c r="C14" s="114">
        <v>11.5</v>
      </c>
      <c r="D14" s="114">
        <v>8.1999999999999993</v>
      </c>
      <c r="E14" s="114">
        <v>13.6</v>
      </c>
      <c r="F14" s="114">
        <v>6.7</v>
      </c>
      <c r="G14" s="114">
        <v>9.1999999999999993</v>
      </c>
      <c r="H14" s="114">
        <v>11.3</v>
      </c>
      <c r="I14" s="114">
        <v>12.5</v>
      </c>
      <c r="J14" s="114">
        <v>11.6</v>
      </c>
      <c r="K14" s="114">
        <v>12.7</v>
      </c>
      <c r="L14" s="114">
        <v>12.5</v>
      </c>
      <c r="M14" s="115">
        <v>12.5</v>
      </c>
    </row>
    <row r="15" spans="1:13">
      <c r="A15" s="7" t="s">
        <v>520</v>
      </c>
      <c r="B15" s="116">
        <v>11.5</v>
      </c>
      <c r="C15" s="117">
        <v>10.199999999999999</v>
      </c>
      <c r="D15" s="117">
        <v>13.1</v>
      </c>
      <c r="E15" s="117">
        <v>11.9</v>
      </c>
      <c r="F15" s="117">
        <v>9.8000000000000007</v>
      </c>
      <c r="G15" s="117">
        <v>10.9</v>
      </c>
      <c r="H15" s="117">
        <v>12.9</v>
      </c>
      <c r="I15" s="117">
        <v>12.9</v>
      </c>
      <c r="J15" s="117">
        <v>12.9</v>
      </c>
      <c r="K15" s="117">
        <v>11.6</v>
      </c>
      <c r="L15" s="117">
        <v>13.7</v>
      </c>
      <c r="M15" s="118">
        <v>13.1</v>
      </c>
    </row>
    <row r="16" spans="1:13">
      <c r="A16" s="7" t="s">
        <v>521</v>
      </c>
      <c r="B16" s="116">
        <v>10.4</v>
      </c>
      <c r="C16" s="117">
        <v>10.1</v>
      </c>
      <c r="D16" s="117">
        <v>12.8</v>
      </c>
      <c r="E16" s="117">
        <v>11.9</v>
      </c>
      <c r="F16" s="117">
        <v>11.7</v>
      </c>
      <c r="G16" s="117">
        <v>12.9</v>
      </c>
      <c r="H16" s="117">
        <v>12</v>
      </c>
      <c r="I16" s="117">
        <v>12.7</v>
      </c>
      <c r="J16" s="117">
        <v>10.3</v>
      </c>
      <c r="K16" s="117">
        <v>12.7</v>
      </c>
      <c r="L16" s="117">
        <v>13.1</v>
      </c>
      <c r="M16" s="118">
        <v>9</v>
      </c>
    </row>
    <row r="17" spans="1:13">
      <c r="A17" s="7" t="s">
        <v>522</v>
      </c>
      <c r="B17" s="116">
        <v>10.4</v>
      </c>
      <c r="C17" s="117">
        <v>8.8000000000000007</v>
      </c>
      <c r="D17" s="117">
        <v>8.9</v>
      </c>
      <c r="E17" s="117">
        <v>10.5</v>
      </c>
      <c r="F17" s="117">
        <v>13.1</v>
      </c>
      <c r="G17" s="117">
        <v>10.3</v>
      </c>
      <c r="H17" s="117">
        <v>12</v>
      </c>
      <c r="I17" s="117">
        <v>12.8</v>
      </c>
      <c r="J17" s="117">
        <v>13.1</v>
      </c>
      <c r="K17" s="117">
        <v>11.1</v>
      </c>
      <c r="L17" s="117">
        <v>12.9</v>
      </c>
      <c r="M17" s="118">
        <v>12.3</v>
      </c>
    </row>
    <row r="18" spans="1:13">
      <c r="A18" s="7" t="s">
        <v>523</v>
      </c>
      <c r="B18" s="116">
        <v>7.3</v>
      </c>
      <c r="C18" s="117">
        <v>10.7</v>
      </c>
      <c r="D18" s="117">
        <v>10.9</v>
      </c>
      <c r="E18" s="117">
        <v>12</v>
      </c>
      <c r="F18" s="117">
        <v>9.1999999999999993</v>
      </c>
      <c r="G18" s="117">
        <v>12.5</v>
      </c>
      <c r="H18" s="117">
        <v>12</v>
      </c>
      <c r="I18" s="117">
        <v>11.1</v>
      </c>
      <c r="J18" s="117">
        <v>12.7</v>
      </c>
      <c r="K18" s="117">
        <v>13.5</v>
      </c>
      <c r="L18" s="117">
        <v>6.6</v>
      </c>
      <c r="M18" s="118">
        <v>11.7</v>
      </c>
    </row>
    <row r="19" spans="1:13">
      <c r="A19" s="7" t="s">
        <v>524</v>
      </c>
      <c r="B19" s="116">
        <v>6.1</v>
      </c>
      <c r="C19" s="117">
        <v>2.8</v>
      </c>
      <c r="D19" s="117">
        <v>12.7</v>
      </c>
      <c r="E19" s="117">
        <v>11.6</v>
      </c>
      <c r="F19" s="117">
        <v>10.6</v>
      </c>
      <c r="G19" s="117">
        <v>12.4</v>
      </c>
      <c r="H19" s="117">
        <v>12.2</v>
      </c>
      <c r="I19" s="117">
        <v>12.5</v>
      </c>
      <c r="J19" s="117">
        <v>13.5</v>
      </c>
      <c r="K19" s="117">
        <v>12.8</v>
      </c>
      <c r="L19" s="117">
        <v>13</v>
      </c>
      <c r="M19" s="118">
        <v>12</v>
      </c>
    </row>
    <row r="20" spans="1:13">
      <c r="A20" s="7" t="s">
        <v>525</v>
      </c>
      <c r="B20" s="116">
        <v>11.8</v>
      </c>
      <c r="C20" s="117">
        <v>8.4</v>
      </c>
      <c r="D20" s="117">
        <v>13.5</v>
      </c>
      <c r="E20" s="117">
        <v>12.3</v>
      </c>
      <c r="F20" s="117">
        <v>8.8000000000000007</v>
      </c>
      <c r="G20" s="117">
        <v>10.7</v>
      </c>
      <c r="H20" s="117">
        <v>13.4</v>
      </c>
      <c r="I20" s="117">
        <v>9.6</v>
      </c>
      <c r="J20" s="117">
        <v>11.5</v>
      </c>
      <c r="K20" s="117">
        <v>8.6999999999999993</v>
      </c>
      <c r="L20" s="117">
        <v>13</v>
      </c>
      <c r="M20" s="118">
        <v>12.4</v>
      </c>
    </row>
    <row r="21" spans="1:13" ht="17" thickBot="1">
      <c r="A21" s="7" t="s">
        <v>526</v>
      </c>
      <c r="B21" s="94"/>
      <c r="C21" s="96"/>
      <c r="D21" s="96"/>
      <c r="E21" s="96"/>
      <c r="F21" s="96"/>
      <c r="G21" s="96"/>
      <c r="H21" s="96"/>
      <c r="I21" s="96"/>
      <c r="J21" s="96"/>
      <c r="K21" s="96"/>
      <c r="L21" s="96"/>
      <c r="M21" s="97"/>
    </row>
    <row r="23" spans="1:13">
      <c r="B23" s="7" t="s">
        <v>545</v>
      </c>
    </row>
    <row r="24" spans="1:13" ht="17" thickBot="1"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4" t="s">
        <v>519</v>
      </c>
      <c r="B25" s="119">
        <f>15-B14</f>
        <v>3.1999999999999993</v>
      </c>
      <c r="C25" s="120">
        <f t="shared" ref="C25:M25" si="0">15-C14</f>
        <v>3.5</v>
      </c>
      <c r="D25" s="120">
        <f t="shared" si="0"/>
        <v>6.8000000000000007</v>
      </c>
      <c r="E25" s="120">
        <f t="shared" si="0"/>
        <v>1.4000000000000004</v>
      </c>
      <c r="F25" s="120">
        <f t="shared" si="0"/>
        <v>8.3000000000000007</v>
      </c>
      <c r="G25" s="120">
        <f t="shared" si="0"/>
        <v>5.8000000000000007</v>
      </c>
      <c r="H25" s="120">
        <f t="shared" si="0"/>
        <v>3.6999999999999993</v>
      </c>
      <c r="I25" s="120">
        <f t="shared" si="0"/>
        <v>2.5</v>
      </c>
      <c r="J25" s="120">
        <f t="shared" si="0"/>
        <v>3.4000000000000004</v>
      </c>
      <c r="K25" s="120">
        <f t="shared" si="0"/>
        <v>2.3000000000000007</v>
      </c>
      <c r="L25" s="120">
        <f t="shared" si="0"/>
        <v>2.5</v>
      </c>
      <c r="M25" s="121">
        <f t="shared" si="0"/>
        <v>2.5</v>
      </c>
    </row>
    <row r="26" spans="1:13">
      <c r="A26" s="14" t="s">
        <v>520</v>
      </c>
      <c r="B26" s="122">
        <f t="shared" ref="B26:M26" si="1">15-B15</f>
        <v>3.5</v>
      </c>
      <c r="C26" s="123">
        <f t="shared" si="1"/>
        <v>4.8000000000000007</v>
      </c>
      <c r="D26" s="123">
        <f t="shared" si="1"/>
        <v>1.9000000000000004</v>
      </c>
      <c r="E26" s="123">
        <f t="shared" si="1"/>
        <v>3.0999999999999996</v>
      </c>
      <c r="F26" s="123">
        <f t="shared" si="1"/>
        <v>5.1999999999999993</v>
      </c>
      <c r="G26" s="123">
        <f t="shared" si="1"/>
        <v>4.0999999999999996</v>
      </c>
      <c r="H26" s="123">
        <f t="shared" si="1"/>
        <v>2.0999999999999996</v>
      </c>
      <c r="I26" s="123">
        <f t="shared" si="1"/>
        <v>2.0999999999999996</v>
      </c>
      <c r="J26" s="123">
        <f t="shared" si="1"/>
        <v>2.0999999999999996</v>
      </c>
      <c r="K26" s="123">
        <f t="shared" si="1"/>
        <v>3.4000000000000004</v>
      </c>
      <c r="L26" s="123">
        <f t="shared" si="1"/>
        <v>1.3000000000000007</v>
      </c>
      <c r="M26" s="124">
        <f t="shared" si="1"/>
        <v>1.9000000000000004</v>
      </c>
    </row>
    <row r="27" spans="1:13">
      <c r="A27" s="14" t="s">
        <v>521</v>
      </c>
      <c r="B27" s="122">
        <f t="shared" ref="B27:M27" si="2">15-B16</f>
        <v>4.5999999999999996</v>
      </c>
      <c r="C27" s="123">
        <f t="shared" si="2"/>
        <v>4.9000000000000004</v>
      </c>
      <c r="D27" s="123">
        <f t="shared" si="2"/>
        <v>2.1999999999999993</v>
      </c>
      <c r="E27" s="123">
        <f t="shared" si="2"/>
        <v>3.0999999999999996</v>
      </c>
      <c r="F27" s="123">
        <f t="shared" si="2"/>
        <v>3.3000000000000007</v>
      </c>
      <c r="G27" s="123">
        <f t="shared" si="2"/>
        <v>2.0999999999999996</v>
      </c>
      <c r="H27" s="123">
        <f t="shared" si="2"/>
        <v>3</v>
      </c>
      <c r="I27" s="123">
        <f t="shared" si="2"/>
        <v>2.3000000000000007</v>
      </c>
      <c r="J27" s="123">
        <f t="shared" si="2"/>
        <v>4.6999999999999993</v>
      </c>
      <c r="K27" s="123">
        <f t="shared" si="2"/>
        <v>2.3000000000000007</v>
      </c>
      <c r="L27" s="123">
        <f t="shared" si="2"/>
        <v>1.9000000000000004</v>
      </c>
      <c r="M27" s="124">
        <f t="shared" si="2"/>
        <v>6</v>
      </c>
    </row>
    <row r="28" spans="1:13">
      <c r="A28" s="14" t="s">
        <v>522</v>
      </c>
      <c r="B28" s="122">
        <f t="shared" ref="B28:M28" si="3">15-B17</f>
        <v>4.5999999999999996</v>
      </c>
      <c r="C28" s="123">
        <f t="shared" si="3"/>
        <v>6.1999999999999993</v>
      </c>
      <c r="D28" s="123">
        <f t="shared" si="3"/>
        <v>6.1</v>
      </c>
      <c r="E28" s="123">
        <f t="shared" si="3"/>
        <v>4.5</v>
      </c>
      <c r="F28" s="123">
        <f t="shared" si="3"/>
        <v>1.9000000000000004</v>
      </c>
      <c r="G28" s="123">
        <f t="shared" si="3"/>
        <v>4.6999999999999993</v>
      </c>
      <c r="H28" s="123">
        <f t="shared" si="3"/>
        <v>3</v>
      </c>
      <c r="I28" s="123">
        <f t="shared" si="3"/>
        <v>2.1999999999999993</v>
      </c>
      <c r="J28" s="123">
        <f t="shared" si="3"/>
        <v>1.9000000000000004</v>
      </c>
      <c r="K28" s="123">
        <f t="shared" si="3"/>
        <v>3.9000000000000004</v>
      </c>
      <c r="L28" s="123">
        <f t="shared" si="3"/>
        <v>2.0999999999999996</v>
      </c>
      <c r="M28" s="124">
        <f t="shared" si="3"/>
        <v>2.6999999999999993</v>
      </c>
    </row>
    <row r="29" spans="1:13">
      <c r="A29" s="14" t="s">
        <v>523</v>
      </c>
      <c r="B29" s="122">
        <f t="shared" ref="B29:M29" si="4">15-B18</f>
        <v>7.7</v>
      </c>
      <c r="C29" s="123">
        <f t="shared" si="4"/>
        <v>4.3000000000000007</v>
      </c>
      <c r="D29" s="123">
        <f t="shared" si="4"/>
        <v>4.0999999999999996</v>
      </c>
      <c r="E29" s="123">
        <f t="shared" si="4"/>
        <v>3</v>
      </c>
      <c r="F29" s="123">
        <f t="shared" si="4"/>
        <v>5.8000000000000007</v>
      </c>
      <c r="G29" s="123">
        <f t="shared" si="4"/>
        <v>2.5</v>
      </c>
      <c r="H29" s="123">
        <f t="shared" si="4"/>
        <v>3</v>
      </c>
      <c r="I29" s="123">
        <f t="shared" si="4"/>
        <v>3.9000000000000004</v>
      </c>
      <c r="J29" s="123">
        <f t="shared" si="4"/>
        <v>2.3000000000000007</v>
      </c>
      <c r="K29" s="123">
        <f t="shared" si="4"/>
        <v>1.5</v>
      </c>
      <c r="L29" s="123">
        <f t="shared" si="4"/>
        <v>8.4</v>
      </c>
      <c r="M29" s="124">
        <f t="shared" si="4"/>
        <v>3.3000000000000007</v>
      </c>
    </row>
    <row r="30" spans="1:13">
      <c r="A30" s="14" t="s">
        <v>524</v>
      </c>
      <c r="B30" s="122">
        <f t="shared" ref="B30:M30" si="5">15-B19</f>
        <v>8.9</v>
      </c>
      <c r="C30" s="123">
        <f t="shared" si="5"/>
        <v>12.2</v>
      </c>
      <c r="D30" s="123">
        <f t="shared" si="5"/>
        <v>2.3000000000000007</v>
      </c>
      <c r="E30" s="123">
        <f t="shared" si="5"/>
        <v>3.4000000000000004</v>
      </c>
      <c r="F30" s="123">
        <f t="shared" si="5"/>
        <v>4.4000000000000004</v>
      </c>
      <c r="G30" s="123">
        <f t="shared" si="5"/>
        <v>2.5999999999999996</v>
      </c>
      <c r="H30" s="123">
        <f t="shared" si="5"/>
        <v>2.8000000000000007</v>
      </c>
      <c r="I30" s="123">
        <f t="shared" si="5"/>
        <v>2.5</v>
      </c>
      <c r="J30" s="123">
        <f t="shared" si="5"/>
        <v>1.5</v>
      </c>
      <c r="K30" s="123">
        <f t="shared" si="5"/>
        <v>2.1999999999999993</v>
      </c>
      <c r="L30" s="123">
        <f t="shared" si="5"/>
        <v>2</v>
      </c>
      <c r="M30" s="124">
        <f t="shared" si="5"/>
        <v>3</v>
      </c>
    </row>
    <row r="31" spans="1:13">
      <c r="A31" s="14" t="s">
        <v>525</v>
      </c>
      <c r="B31" s="122">
        <f t="shared" ref="B31:M31" si="6">15-B20</f>
        <v>3.1999999999999993</v>
      </c>
      <c r="C31" s="123">
        <f t="shared" si="6"/>
        <v>6.6</v>
      </c>
      <c r="D31" s="123">
        <f t="shared" si="6"/>
        <v>1.5</v>
      </c>
      <c r="E31" s="123">
        <f t="shared" si="6"/>
        <v>2.6999999999999993</v>
      </c>
      <c r="F31" s="123">
        <f t="shared" si="6"/>
        <v>6.1999999999999993</v>
      </c>
      <c r="G31" s="123">
        <f t="shared" si="6"/>
        <v>4.3000000000000007</v>
      </c>
      <c r="H31" s="123">
        <f t="shared" si="6"/>
        <v>1.5999999999999996</v>
      </c>
      <c r="I31" s="123">
        <f t="shared" si="6"/>
        <v>5.4</v>
      </c>
      <c r="J31" s="123">
        <f t="shared" si="6"/>
        <v>3.5</v>
      </c>
      <c r="K31" s="123">
        <f t="shared" si="6"/>
        <v>6.3000000000000007</v>
      </c>
      <c r="L31" s="123">
        <f t="shared" si="6"/>
        <v>2</v>
      </c>
      <c r="M31" s="124">
        <f t="shared" si="6"/>
        <v>2.5999999999999996</v>
      </c>
    </row>
    <row r="32" spans="1:13" ht="17" thickBot="1">
      <c r="A32" s="14" t="s">
        <v>526</v>
      </c>
      <c r="B32" s="94"/>
      <c r="C32" s="96"/>
      <c r="D32" s="96"/>
      <c r="E32" s="96"/>
      <c r="F32" s="96"/>
      <c r="G32" s="96"/>
      <c r="H32" s="96"/>
      <c r="I32" s="96"/>
      <c r="J32" s="96"/>
      <c r="K32" s="96"/>
      <c r="L32" s="96"/>
      <c r="M32" s="97"/>
    </row>
  </sheetData>
  <phoneticPr fontId="7" type="noConversion"/>
  <pageMargins left="0.7" right="0.7" top="0.75" bottom="0.75" header="0.3" footer="0.3"/>
  <pageSetup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67990-4CFD-5E4E-A38B-454018E90F8E}">
  <dimension ref="A1:M32"/>
  <sheetViews>
    <sheetView workbookViewId="0">
      <selection activeCell="M10" sqref="A1:M10"/>
    </sheetView>
  </sheetViews>
  <sheetFormatPr baseColWidth="10" defaultColWidth="7.5703125" defaultRowHeight="16"/>
  <cols>
    <col min="1" max="1" width="1.85546875" style="6" bestFit="1" customWidth="1"/>
    <col min="2" max="12" width="5.140625" style="6" bestFit="1" customWidth="1"/>
    <col min="13" max="13" width="6.5703125" style="6" bestFit="1" customWidth="1"/>
    <col min="14" max="16384" width="7.5703125" style="6"/>
  </cols>
  <sheetData>
    <row r="1" spans="1:13">
      <c r="A1" s="310"/>
      <c r="B1" s="310" t="s">
        <v>546</v>
      </c>
      <c r="C1" s="309"/>
      <c r="D1" s="309"/>
      <c r="E1" s="309"/>
      <c r="F1" s="309"/>
      <c r="G1" s="309"/>
      <c r="H1" s="309"/>
      <c r="I1" s="309"/>
      <c r="J1" s="309"/>
      <c r="K1" s="309"/>
      <c r="L1" s="309"/>
      <c r="M1" s="309"/>
    </row>
    <row r="2" spans="1:13" ht="17" thickBot="1">
      <c r="A2" s="310"/>
      <c r="B2" s="310">
        <v>1</v>
      </c>
      <c r="C2" s="310">
        <v>2</v>
      </c>
      <c r="D2" s="310">
        <v>3</v>
      </c>
      <c r="E2" s="310">
        <v>4</v>
      </c>
      <c r="F2" s="310">
        <v>5</v>
      </c>
      <c r="G2" s="310">
        <v>6</v>
      </c>
      <c r="H2" s="310">
        <v>7</v>
      </c>
      <c r="I2" s="310">
        <v>8</v>
      </c>
      <c r="J2" s="310">
        <v>9</v>
      </c>
      <c r="K2" s="310">
        <v>10</v>
      </c>
      <c r="L2" s="310">
        <v>11</v>
      </c>
      <c r="M2" s="310">
        <v>12</v>
      </c>
    </row>
    <row r="3" spans="1:13">
      <c r="A3" s="310" t="s">
        <v>519</v>
      </c>
      <c r="B3" s="311" t="s">
        <v>201</v>
      </c>
      <c r="C3" s="312" t="s">
        <v>216</v>
      </c>
      <c r="D3" s="312" t="s">
        <v>230</v>
      </c>
      <c r="E3" s="312" t="s">
        <v>247</v>
      </c>
      <c r="F3" s="312" t="s">
        <v>261</v>
      </c>
      <c r="G3" s="312" t="s">
        <v>275</v>
      </c>
      <c r="H3" s="312" t="s">
        <v>289</v>
      </c>
      <c r="I3" s="312" t="s">
        <v>304</v>
      </c>
      <c r="J3" s="312" t="s">
        <v>318</v>
      </c>
      <c r="K3" s="312" t="s">
        <v>332</v>
      </c>
      <c r="L3" s="312" t="s">
        <v>346</v>
      </c>
      <c r="M3" s="322" t="s">
        <v>547</v>
      </c>
    </row>
    <row r="4" spans="1:13">
      <c r="A4" s="310" t="s">
        <v>520</v>
      </c>
      <c r="B4" s="314" t="s">
        <v>203</v>
      </c>
      <c r="C4" s="315" t="s">
        <v>218</v>
      </c>
      <c r="D4" s="315" t="s">
        <v>232</v>
      </c>
      <c r="E4" s="315" t="s">
        <v>249</v>
      </c>
      <c r="F4" s="315" t="s">
        <v>263</v>
      </c>
      <c r="G4" s="315" t="s">
        <v>277</v>
      </c>
      <c r="H4" s="315" t="s">
        <v>292</v>
      </c>
      <c r="I4" s="315" t="s">
        <v>306</v>
      </c>
      <c r="J4" s="315" t="s">
        <v>320</v>
      </c>
      <c r="K4" s="315" t="s">
        <v>334</v>
      </c>
      <c r="L4" s="315" t="s">
        <v>348</v>
      </c>
      <c r="M4" s="323" t="s">
        <v>366</v>
      </c>
    </row>
    <row r="5" spans="1:13">
      <c r="A5" s="310" t="s">
        <v>521</v>
      </c>
      <c r="B5" s="314" t="s">
        <v>205</v>
      </c>
      <c r="C5" s="315" t="s">
        <v>220</v>
      </c>
      <c r="D5" s="315" t="s">
        <v>237</v>
      </c>
      <c r="E5" s="315" t="s">
        <v>251</v>
      </c>
      <c r="F5" s="315" t="s">
        <v>265</v>
      </c>
      <c r="G5" s="315" t="s">
        <v>279</v>
      </c>
      <c r="H5" s="315" t="s">
        <v>294</v>
      </c>
      <c r="I5" s="315" t="s">
        <v>308</v>
      </c>
      <c r="J5" s="315" t="s">
        <v>322</v>
      </c>
      <c r="K5" s="315" t="s">
        <v>336</v>
      </c>
      <c r="L5" s="315" t="s">
        <v>351</v>
      </c>
      <c r="M5" s="323" t="s">
        <v>368</v>
      </c>
    </row>
    <row r="6" spans="1:13">
      <c r="A6" s="310" t="s">
        <v>522</v>
      </c>
      <c r="B6" s="314" t="s">
        <v>207</v>
      </c>
      <c r="C6" s="315" t="s">
        <v>222</v>
      </c>
      <c r="D6" s="315" t="s">
        <v>239</v>
      </c>
      <c r="E6" s="315" t="s">
        <v>253</v>
      </c>
      <c r="F6" s="315" t="s">
        <v>267</v>
      </c>
      <c r="G6" s="315" t="s">
        <v>281</v>
      </c>
      <c r="H6" s="315" t="s">
        <v>296</v>
      </c>
      <c r="I6" s="315" t="s">
        <v>310</v>
      </c>
      <c r="J6" s="315" t="s">
        <v>324</v>
      </c>
      <c r="K6" s="315" t="s">
        <v>338</v>
      </c>
      <c r="L6" s="315" t="s">
        <v>353</v>
      </c>
      <c r="M6" s="323" t="s">
        <v>370</v>
      </c>
    </row>
    <row r="7" spans="1:13">
      <c r="A7" s="310" t="s">
        <v>523</v>
      </c>
      <c r="B7" s="314" t="s">
        <v>209</v>
      </c>
      <c r="C7" s="315" t="s">
        <v>224</v>
      </c>
      <c r="D7" s="315" t="s">
        <v>241</v>
      </c>
      <c r="E7" s="315" t="s">
        <v>255</v>
      </c>
      <c r="F7" s="315" t="s">
        <v>269</v>
      </c>
      <c r="G7" s="315" t="s">
        <v>283</v>
      </c>
      <c r="H7" s="315" t="s">
        <v>298</v>
      </c>
      <c r="I7" s="315" t="s">
        <v>312</v>
      </c>
      <c r="J7" s="315" t="s">
        <v>326</v>
      </c>
      <c r="K7" s="315" t="s">
        <v>340</v>
      </c>
      <c r="L7" s="315" t="s">
        <v>355</v>
      </c>
      <c r="M7" s="323" t="s">
        <v>372</v>
      </c>
    </row>
    <row r="8" spans="1:13">
      <c r="A8" s="310" t="s">
        <v>524</v>
      </c>
      <c r="B8" s="314" t="s">
        <v>211</v>
      </c>
      <c r="C8" s="315" t="s">
        <v>226</v>
      </c>
      <c r="D8" s="315" t="s">
        <v>243</v>
      </c>
      <c r="E8" s="315" t="s">
        <v>257</v>
      </c>
      <c r="F8" s="315" t="s">
        <v>271</v>
      </c>
      <c r="G8" s="315" t="s">
        <v>285</v>
      </c>
      <c r="H8" s="315" t="s">
        <v>300</v>
      </c>
      <c r="I8" s="315" t="s">
        <v>314</v>
      </c>
      <c r="J8" s="315" t="s">
        <v>328</v>
      </c>
      <c r="K8" s="315" t="s">
        <v>342</v>
      </c>
      <c r="L8" s="315" t="s">
        <v>357</v>
      </c>
      <c r="M8" s="323" t="s">
        <v>374</v>
      </c>
    </row>
    <row r="9" spans="1:13">
      <c r="A9" s="310" t="s">
        <v>525</v>
      </c>
      <c r="B9" s="314" t="s">
        <v>213</v>
      </c>
      <c r="C9" s="315" t="s">
        <v>228</v>
      </c>
      <c r="D9" s="315" t="s">
        <v>245</v>
      </c>
      <c r="E9" s="315" t="s">
        <v>259</v>
      </c>
      <c r="F9" s="315" t="s">
        <v>273</v>
      </c>
      <c r="G9" s="315" t="s">
        <v>287</v>
      </c>
      <c r="H9" s="315" t="s">
        <v>302</v>
      </c>
      <c r="I9" s="315" t="s">
        <v>316</v>
      </c>
      <c r="J9" s="315" t="s">
        <v>330</v>
      </c>
      <c r="K9" s="315" t="s">
        <v>344</v>
      </c>
      <c r="L9" s="315" t="s">
        <v>362</v>
      </c>
      <c r="M9" s="323" t="s">
        <v>376</v>
      </c>
    </row>
    <row r="10" spans="1:13" ht="17" thickBot="1">
      <c r="A10" s="310" t="s">
        <v>526</v>
      </c>
      <c r="B10" s="319"/>
      <c r="C10" s="320"/>
      <c r="D10" s="320"/>
      <c r="E10" s="320"/>
      <c r="F10" s="320"/>
      <c r="G10" s="320"/>
      <c r="H10" s="320"/>
      <c r="I10" s="320"/>
      <c r="J10" s="320"/>
      <c r="K10" s="320"/>
      <c r="L10" s="320"/>
      <c r="M10" s="321"/>
    </row>
    <row r="11" spans="1:13">
      <c r="A11" s="7"/>
      <c r="B11" s="13"/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</row>
    <row r="12" spans="1:13">
      <c r="B12" s="7" t="s">
        <v>548</v>
      </c>
    </row>
    <row r="13" spans="1:13" ht="17" thickBot="1">
      <c r="B13" s="7">
        <v>1</v>
      </c>
      <c r="C13" s="7">
        <v>2</v>
      </c>
      <c r="D13" s="7">
        <v>3</v>
      </c>
      <c r="E13" s="7">
        <v>4</v>
      </c>
      <c r="F13" s="7">
        <v>5</v>
      </c>
      <c r="G13" s="7">
        <v>6</v>
      </c>
      <c r="H13" s="7">
        <v>7</v>
      </c>
      <c r="I13" s="7">
        <v>8</v>
      </c>
      <c r="J13" s="7">
        <v>9</v>
      </c>
      <c r="K13" s="7">
        <v>10</v>
      </c>
      <c r="L13" s="7">
        <v>11</v>
      </c>
      <c r="M13" s="7">
        <v>12</v>
      </c>
    </row>
    <row r="14" spans="1:13">
      <c r="A14" s="7" t="s">
        <v>519</v>
      </c>
      <c r="B14" s="113">
        <v>13.4</v>
      </c>
      <c r="C14" s="114">
        <v>13.1</v>
      </c>
      <c r="D14" s="114">
        <v>12.5</v>
      </c>
      <c r="E14" s="114">
        <v>10.1</v>
      </c>
      <c r="F14" s="114">
        <v>13.1</v>
      </c>
      <c r="G14" s="114">
        <v>10.9</v>
      </c>
      <c r="H14" s="114">
        <v>10.8</v>
      </c>
      <c r="I14" s="114">
        <v>10.4</v>
      </c>
      <c r="J14" s="114">
        <v>11.4</v>
      </c>
      <c r="K14" s="114">
        <v>9.1</v>
      </c>
      <c r="L14" s="114">
        <v>12.9</v>
      </c>
      <c r="M14" s="115">
        <v>12.9</v>
      </c>
    </row>
    <row r="15" spans="1:13">
      <c r="A15" s="7" t="s">
        <v>520</v>
      </c>
      <c r="B15" s="116">
        <v>13.3</v>
      </c>
      <c r="C15" s="117">
        <v>11.1</v>
      </c>
      <c r="D15" s="117">
        <v>12.2</v>
      </c>
      <c r="E15" s="117">
        <v>12.2</v>
      </c>
      <c r="F15" s="117">
        <v>12.7</v>
      </c>
      <c r="G15" s="117">
        <v>10.9</v>
      </c>
      <c r="H15" s="117">
        <v>2.8</v>
      </c>
      <c r="I15" s="117">
        <v>9.8000000000000007</v>
      </c>
      <c r="J15" s="117">
        <v>8.4</v>
      </c>
      <c r="K15" s="117">
        <v>12.4</v>
      </c>
      <c r="L15" s="117">
        <v>13.6</v>
      </c>
      <c r="M15" s="118">
        <v>13.5</v>
      </c>
    </row>
    <row r="16" spans="1:13">
      <c r="A16" s="7" t="s">
        <v>521</v>
      </c>
      <c r="B16" s="116">
        <v>12</v>
      </c>
      <c r="C16" s="117">
        <v>9.3000000000000007</v>
      </c>
      <c r="D16" s="117">
        <v>8.1999999999999993</v>
      </c>
      <c r="E16" s="117">
        <v>12.2</v>
      </c>
      <c r="F16" s="117">
        <v>7</v>
      </c>
      <c r="G16" s="117">
        <v>11.5</v>
      </c>
      <c r="H16" s="117">
        <v>12.3</v>
      </c>
      <c r="I16" s="117">
        <v>12</v>
      </c>
      <c r="J16" s="117">
        <v>12.1</v>
      </c>
      <c r="K16" s="117">
        <v>12.2</v>
      </c>
      <c r="L16" s="117">
        <v>13.2</v>
      </c>
      <c r="M16" s="118">
        <v>12.7</v>
      </c>
    </row>
    <row r="17" spans="1:13">
      <c r="A17" s="7" t="s">
        <v>522</v>
      </c>
      <c r="B17" s="116">
        <v>12.9</v>
      </c>
      <c r="C17" s="117">
        <v>14</v>
      </c>
      <c r="D17" s="117">
        <v>9.3000000000000007</v>
      </c>
      <c r="E17" s="117">
        <v>12.8</v>
      </c>
      <c r="F17" s="117">
        <v>9.1</v>
      </c>
      <c r="G17" s="117">
        <v>10.1</v>
      </c>
      <c r="H17" s="117">
        <v>11.7</v>
      </c>
      <c r="I17" s="117">
        <v>11.8</v>
      </c>
      <c r="J17" s="117">
        <v>7.9</v>
      </c>
      <c r="K17" s="117">
        <v>11.4</v>
      </c>
      <c r="L17" s="117">
        <v>12.8</v>
      </c>
      <c r="M17" s="118">
        <v>13.9</v>
      </c>
    </row>
    <row r="18" spans="1:13">
      <c r="A18" s="7" t="s">
        <v>523</v>
      </c>
      <c r="B18" s="116">
        <v>12.9</v>
      </c>
      <c r="C18" s="117">
        <v>11.9</v>
      </c>
      <c r="D18" s="117">
        <v>0.4</v>
      </c>
      <c r="E18" s="117">
        <v>5.6</v>
      </c>
      <c r="F18" s="117">
        <v>10</v>
      </c>
      <c r="G18" s="117">
        <v>11.8</v>
      </c>
      <c r="H18" s="117">
        <v>6.6</v>
      </c>
      <c r="I18" s="117">
        <v>3</v>
      </c>
      <c r="J18" s="117">
        <v>12.7</v>
      </c>
      <c r="K18" s="117">
        <v>12.5</v>
      </c>
      <c r="L18" s="117">
        <v>13.4</v>
      </c>
      <c r="M18" s="118">
        <v>13</v>
      </c>
    </row>
    <row r="19" spans="1:13">
      <c r="A19" s="7" t="s">
        <v>524</v>
      </c>
      <c r="B19" s="116">
        <v>12.7</v>
      </c>
      <c r="C19" s="117">
        <v>4.0999999999999996</v>
      </c>
      <c r="D19" s="117">
        <v>8.3000000000000007</v>
      </c>
      <c r="E19" s="117">
        <v>10.6</v>
      </c>
      <c r="F19" s="117">
        <v>8.1999999999999993</v>
      </c>
      <c r="G19" s="117">
        <v>11.4</v>
      </c>
      <c r="H19" s="117">
        <v>9.9</v>
      </c>
      <c r="I19" s="117">
        <v>11.1</v>
      </c>
      <c r="J19" s="117">
        <v>4.8</v>
      </c>
      <c r="K19" s="117">
        <v>11.7</v>
      </c>
      <c r="L19" s="117">
        <v>13.4</v>
      </c>
      <c r="M19" s="118">
        <v>13.4</v>
      </c>
    </row>
    <row r="20" spans="1:13">
      <c r="A20" s="7" t="s">
        <v>525</v>
      </c>
      <c r="B20" s="116">
        <v>12.6</v>
      </c>
      <c r="C20" s="117">
        <v>3.1</v>
      </c>
      <c r="D20" s="117">
        <v>1.8</v>
      </c>
      <c r="E20" s="117">
        <v>5.9</v>
      </c>
      <c r="F20" s="117">
        <v>11.8</v>
      </c>
      <c r="G20" s="117">
        <v>12.2</v>
      </c>
      <c r="H20" s="117">
        <v>11.2</v>
      </c>
      <c r="I20" s="117">
        <v>10.9</v>
      </c>
      <c r="J20" s="117">
        <v>12.5</v>
      </c>
      <c r="K20" s="117">
        <v>10.3</v>
      </c>
      <c r="L20" s="117">
        <v>11.7</v>
      </c>
      <c r="M20" s="118">
        <v>10.9</v>
      </c>
    </row>
    <row r="21" spans="1:13" ht="17" thickBot="1">
      <c r="A21" s="7" t="s">
        <v>526</v>
      </c>
      <c r="B21" s="94"/>
      <c r="C21" s="96"/>
      <c r="D21" s="96"/>
      <c r="E21" s="96"/>
      <c r="F21" s="96"/>
      <c r="G21" s="96"/>
      <c r="H21" s="96"/>
      <c r="I21" s="96"/>
      <c r="J21" s="96"/>
      <c r="K21" s="96"/>
      <c r="L21" s="96"/>
      <c r="M21" s="97"/>
    </row>
    <row r="23" spans="1:13">
      <c r="B23" s="7" t="s">
        <v>549</v>
      </c>
    </row>
    <row r="24" spans="1:13" ht="17" thickBot="1">
      <c r="B24" s="7">
        <v>1</v>
      </c>
      <c r="C24" s="7">
        <v>2</v>
      </c>
      <c r="D24" s="7">
        <v>3</v>
      </c>
      <c r="E24" s="7">
        <v>4</v>
      </c>
      <c r="F24" s="7">
        <v>5</v>
      </c>
      <c r="G24" s="7">
        <v>6</v>
      </c>
      <c r="H24" s="7">
        <v>7</v>
      </c>
      <c r="I24" s="7">
        <v>8</v>
      </c>
      <c r="J24" s="7">
        <v>9</v>
      </c>
      <c r="K24" s="7">
        <v>10</v>
      </c>
      <c r="L24" s="7">
        <v>11</v>
      </c>
      <c r="M24" s="7">
        <v>12</v>
      </c>
    </row>
    <row r="25" spans="1:13">
      <c r="A25" s="14" t="s">
        <v>519</v>
      </c>
      <c r="B25" s="119">
        <f>15-B14</f>
        <v>1.5999999999999996</v>
      </c>
      <c r="C25" s="120">
        <f t="shared" ref="C25:M25" si="0">15-C14</f>
        <v>1.9000000000000004</v>
      </c>
      <c r="D25" s="120">
        <f t="shared" si="0"/>
        <v>2.5</v>
      </c>
      <c r="E25" s="120">
        <f t="shared" si="0"/>
        <v>4.9000000000000004</v>
      </c>
      <c r="F25" s="120">
        <f t="shared" si="0"/>
        <v>1.9000000000000004</v>
      </c>
      <c r="G25" s="120">
        <f t="shared" si="0"/>
        <v>4.0999999999999996</v>
      </c>
      <c r="H25" s="120">
        <f t="shared" si="0"/>
        <v>4.1999999999999993</v>
      </c>
      <c r="I25" s="120">
        <f t="shared" si="0"/>
        <v>4.5999999999999996</v>
      </c>
      <c r="J25" s="120">
        <f t="shared" si="0"/>
        <v>3.5999999999999996</v>
      </c>
      <c r="K25" s="120">
        <f t="shared" si="0"/>
        <v>5.9</v>
      </c>
      <c r="L25" s="120">
        <f t="shared" si="0"/>
        <v>2.0999999999999996</v>
      </c>
      <c r="M25" s="121">
        <f t="shared" si="0"/>
        <v>2.0999999999999996</v>
      </c>
    </row>
    <row r="26" spans="1:13">
      <c r="A26" s="14" t="s">
        <v>520</v>
      </c>
      <c r="B26" s="122">
        <f t="shared" ref="B26:M26" si="1">15-B15</f>
        <v>1.6999999999999993</v>
      </c>
      <c r="C26" s="123">
        <f t="shared" si="1"/>
        <v>3.9000000000000004</v>
      </c>
      <c r="D26" s="123">
        <f t="shared" si="1"/>
        <v>2.8000000000000007</v>
      </c>
      <c r="E26" s="123">
        <f t="shared" si="1"/>
        <v>2.8000000000000007</v>
      </c>
      <c r="F26" s="123">
        <f t="shared" si="1"/>
        <v>2.3000000000000007</v>
      </c>
      <c r="G26" s="123">
        <f t="shared" si="1"/>
        <v>4.0999999999999996</v>
      </c>
      <c r="H26" s="123">
        <f t="shared" si="1"/>
        <v>12.2</v>
      </c>
      <c r="I26" s="123">
        <f t="shared" si="1"/>
        <v>5.1999999999999993</v>
      </c>
      <c r="J26" s="123">
        <f t="shared" si="1"/>
        <v>6.6</v>
      </c>
      <c r="K26" s="123">
        <f t="shared" si="1"/>
        <v>2.5999999999999996</v>
      </c>
      <c r="L26" s="123">
        <f t="shared" si="1"/>
        <v>1.4000000000000004</v>
      </c>
      <c r="M26" s="124">
        <f t="shared" si="1"/>
        <v>1.5</v>
      </c>
    </row>
    <row r="27" spans="1:13">
      <c r="A27" s="14" t="s">
        <v>521</v>
      </c>
      <c r="B27" s="122">
        <f t="shared" ref="B27:M27" si="2">15-B16</f>
        <v>3</v>
      </c>
      <c r="C27" s="123">
        <f t="shared" si="2"/>
        <v>5.6999999999999993</v>
      </c>
      <c r="D27" s="123">
        <f t="shared" si="2"/>
        <v>6.8000000000000007</v>
      </c>
      <c r="E27" s="123">
        <f t="shared" si="2"/>
        <v>2.8000000000000007</v>
      </c>
      <c r="F27" s="123">
        <f t="shared" si="2"/>
        <v>8</v>
      </c>
      <c r="G27" s="123">
        <f t="shared" si="2"/>
        <v>3.5</v>
      </c>
      <c r="H27" s="123">
        <f t="shared" si="2"/>
        <v>2.6999999999999993</v>
      </c>
      <c r="I27" s="123">
        <f t="shared" si="2"/>
        <v>3</v>
      </c>
      <c r="J27" s="123">
        <f t="shared" si="2"/>
        <v>2.9000000000000004</v>
      </c>
      <c r="K27" s="123">
        <f t="shared" si="2"/>
        <v>2.8000000000000007</v>
      </c>
      <c r="L27" s="123">
        <f t="shared" si="2"/>
        <v>1.8000000000000007</v>
      </c>
      <c r="M27" s="124">
        <f t="shared" si="2"/>
        <v>2.3000000000000007</v>
      </c>
    </row>
    <row r="28" spans="1:13">
      <c r="A28" s="14" t="s">
        <v>522</v>
      </c>
      <c r="B28" s="122">
        <f t="shared" ref="B28:M28" si="3">15-B17</f>
        <v>2.0999999999999996</v>
      </c>
      <c r="C28" s="123">
        <f t="shared" si="3"/>
        <v>1</v>
      </c>
      <c r="D28" s="123">
        <f t="shared" si="3"/>
        <v>5.6999999999999993</v>
      </c>
      <c r="E28" s="123">
        <f t="shared" si="3"/>
        <v>2.1999999999999993</v>
      </c>
      <c r="F28" s="123">
        <f t="shared" si="3"/>
        <v>5.9</v>
      </c>
      <c r="G28" s="123">
        <f t="shared" si="3"/>
        <v>4.9000000000000004</v>
      </c>
      <c r="H28" s="123">
        <f t="shared" si="3"/>
        <v>3.3000000000000007</v>
      </c>
      <c r="I28" s="123">
        <f t="shared" si="3"/>
        <v>3.1999999999999993</v>
      </c>
      <c r="J28" s="123">
        <f t="shared" si="3"/>
        <v>7.1</v>
      </c>
      <c r="K28" s="123">
        <f t="shared" si="3"/>
        <v>3.5999999999999996</v>
      </c>
      <c r="L28" s="123">
        <f t="shared" si="3"/>
        <v>2.1999999999999993</v>
      </c>
      <c r="M28" s="124">
        <f t="shared" si="3"/>
        <v>1.0999999999999996</v>
      </c>
    </row>
    <row r="29" spans="1:13">
      <c r="A29" s="14" t="s">
        <v>523</v>
      </c>
      <c r="B29" s="122">
        <f t="shared" ref="B29:M29" si="4">15-B18</f>
        <v>2.0999999999999996</v>
      </c>
      <c r="C29" s="123">
        <f t="shared" si="4"/>
        <v>3.0999999999999996</v>
      </c>
      <c r="D29" s="123">
        <f t="shared" si="4"/>
        <v>14.6</v>
      </c>
      <c r="E29" s="123">
        <f t="shared" si="4"/>
        <v>9.4</v>
      </c>
      <c r="F29" s="123">
        <f t="shared" si="4"/>
        <v>5</v>
      </c>
      <c r="G29" s="123">
        <f t="shared" si="4"/>
        <v>3.1999999999999993</v>
      </c>
      <c r="H29" s="123">
        <f t="shared" si="4"/>
        <v>8.4</v>
      </c>
      <c r="I29" s="123">
        <f t="shared" si="4"/>
        <v>12</v>
      </c>
      <c r="J29" s="123">
        <f t="shared" si="4"/>
        <v>2.3000000000000007</v>
      </c>
      <c r="K29" s="123">
        <f t="shared" si="4"/>
        <v>2.5</v>
      </c>
      <c r="L29" s="123">
        <f t="shared" si="4"/>
        <v>1.5999999999999996</v>
      </c>
      <c r="M29" s="124">
        <f t="shared" si="4"/>
        <v>2</v>
      </c>
    </row>
    <row r="30" spans="1:13">
      <c r="A30" s="14" t="s">
        <v>524</v>
      </c>
      <c r="B30" s="122">
        <f t="shared" ref="B30:M31" si="5">15-B19</f>
        <v>2.3000000000000007</v>
      </c>
      <c r="C30" s="123">
        <f t="shared" si="5"/>
        <v>10.9</v>
      </c>
      <c r="D30" s="123">
        <f t="shared" si="5"/>
        <v>6.6999999999999993</v>
      </c>
      <c r="E30" s="123">
        <f t="shared" si="5"/>
        <v>4.4000000000000004</v>
      </c>
      <c r="F30" s="123">
        <f t="shared" si="5"/>
        <v>6.8000000000000007</v>
      </c>
      <c r="G30" s="123">
        <f t="shared" si="5"/>
        <v>3.5999999999999996</v>
      </c>
      <c r="H30" s="123">
        <f t="shared" si="5"/>
        <v>5.0999999999999996</v>
      </c>
      <c r="I30" s="123">
        <f t="shared" si="5"/>
        <v>3.9000000000000004</v>
      </c>
      <c r="J30" s="123">
        <f t="shared" si="5"/>
        <v>10.199999999999999</v>
      </c>
      <c r="K30" s="123">
        <f t="shared" si="5"/>
        <v>3.3000000000000007</v>
      </c>
      <c r="L30" s="123">
        <f t="shared" si="5"/>
        <v>1.5999999999999996</v>
      </c>
      <c r="M30" s="124">
        <f t="shared" si="5"/>
        <v>1.5999999999999996</v>
      </c>
    </row>
    <row r="31" spans="1:13">
      <c r="A31" s="14" t="s">
        <v>525</v>
      </c>
      <c r="B31" s="122">
        <f>15-B20</f>
        <v>2.4000000000000004</v>
      </c>
      <c r="C31" s="123">
        <f t="shared" si="5"/>
        <v>11.9</v>
      </c>
      <c r="D31" s="123">
        <f t="shared" si="5"/>
        <v>13.2</v>
      </c>
      <c r="E31" s="123">
        <f t="shared" si="5"/>
        <v>9.1</v>
      </c>
      <c r="F31" s="123">
        <f t="shared" si="5"/>
        <v>3.1999999999999993</v>
      </c>
      <c r="G31" s="123">
        <f t="shared" si="5"/>
        <v>2.8000000000000007</v>
      </c>
      <c r="H31" s="123">
        <f t="shared" si="5"/>
        <v>3.8000000000000007</v>
      </c>
      <c r="I31" s="123">
        <f t="shared" si="5"/>
        <v>4.0999999999999996</v>
      </c>
      <c r="J31" s="123">
        <f t="shared" si="5"/>
        <v>2.5</v>
      </c>
      <c r="K31" s="123">
        <f t="shared" si="5"/>
        <v>4.6999999999999993</v>
      </c>
      <c r="L31" s="123">
        <f t="shared" si="5"/>
        <v>3.3000000000000007</v>
      </c>
      <c r="M31" s="124">
        <f t="shared" si="5"/>
        <v>4.0999999999999996</v>
      </c>
    </row>
    <row r="32" spans="1:13" ht="17" thickBot="1">
      <c r="A32" s="14" t="s">
        <v>526</v>
      </c>
      <c r="B32" s="94"/>
      <c r="C32" s="96"/>
      <c r="D32" s="96"/>
      <c r="E32" s="96"/>
      <c r="F32" s="96"/>
      <c r="G32" s="96"/>
      <c r="H32" s="96"/>
      <c r="I32" s="96"/>
      <c r="J32" s="96"/>
      <c r="K32" s="96"/>
      <c r="L32" s="96"/>
      <c r="M32" s="97"/>
    </row>
  </sheetData>
  <phoneticPr fontId="7" type="noConversion"/>
  <pageMargins left="0.7" right="0.7" top="0.75" bottom="0.75" header="0.3" footer="0.3"/>
  <pageSetup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Samples</vt:lpstr>
      <vt:lpstr>Quantification</vt:lpstr>
      <vt:lpstr>Re-extractions</vt:lpstr>
      <vt:lpstr>Primers_PCR</vt:lpstr>
      <vt:lpstr>ITS2_PCR_Tests</vt:lpstr>
      <vt:lpstr>ITS2_qPCR_check</vt:lpstr>
      <vt:lpstr>Dilutions</vt:lpstr>
      <vt:lpstr>Dilution_Plate_1</vt:lpstr>
      <vt:lpstr>Dilution_Plate_2</vt:lpstr>
      <vt:lpstr>Dilution_Plate_3</vt:lpstr>
      <vt:lpstr>ITS2_Amplification_Plate1</vt:lpstr>
      <vt:lpstr>ITS2_Amplification_Plate2</vt:lpstr>
      <vt:lpstr>ITS2_Amplification_Plate3</vt:lpstr>
      <vt:lpstr>ITS2_Amplification_Plate4</vt:lpstr>
      <vt:lpstr>PCR_Product_Quantification</vt:lpstr>
      <vt:lpstr>PCR_Product_Dilution_Plate2</vt:lpstr>
      <vt:lpstr>PCR_Product_Dilution_Plate3</vt:lpstr>
      <vt:lpstr>PCR_Product_Dilution_Plate4</vt:lpstr>
      <vt:lpstr>Plate_Layouts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Ryan Eckert</dc:creator>
  <cp:keywords/>
  <dc:description/>
  <cp:lastModifiedBy>Ryan Eckert</cp:lastModifiedBy>
  <cp:revision/>
  <cp:lastPrinted>2021-02-07T21:50:09Z</cp:lastPrinted>
  <dcterms:created xsi:type="dcterms:W3CDTF">2020-08-11T15:24:03Z</dcterms:created>
  <dcterms:modified xsi:type="dcterms:W3CDTF">2021-03-30T14:21:00Z</dcterms:modified>
  <cp:category/>
  <cp:contentStatus/>
</cp:coreProperties>
</file>